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worksheets/sheet8.xml" ContentType="application/vnd.openxmlformats-officedocument.spreadsheetml.worksheet+xml"/>
  <Override PartName="/xl/chartsheets/sheet11.xml" ContentType="application/vnd.openxmlformats-officedocument.spreadsheetml.chartsheet+xml"/>
  <Override PartName="/xl/worksheets/sheet9.xml" ContentType="application/vnd.openxmlformats-officedocument.spreadsheetml.worksheet+xml"/>
  <Override PartName="/xl/chartsheets/sheet12.xml" ContentType="application/vnd.openxmlformats-officedocument.spreadsheetml.chartsheet+xml"/>
  <Override PartName="/xl/worksheets/sheet10.xml" ContentType="application/vnd.openxmlformats-officedocument.spreadsheetml.worksheet+xml"/>
  <Override PartName="/xl/chartsheets/sheet13.xml" ContentType="application/vnd.openxmlformats-officedocument.spreadsheetml.chartsheet+xml"/>
  <Override PartName="/xl/worksheets/sheet11.xml" ContentType="application/vnd.openxmlformats-officedocument.spreadsheetml.worksheet+xml"/>
  <Override PartName="/xl/chartsheets/sheet14.xml" ContentType="application/vnd.openxmlformats-officedocument.spreadsheetml.chartsheet+xml"/>
  <Override PartName="/xl/worksheets/sheet12.xml" ContentType="application/vnd.openxmlformats-officedocument.spreadsheetml.worksheet+xml"/>
  <Override PartName="/xl/chartsheets/sheet15.xml" ContentType="application/vnd.openxmlformats-officedocument.spreadsheetml.chartsheet+xml"/>
  <Override PartName="/xl/worksheets/sheet13.xml" ContentType="application/vnd.openxmlformats-officedocument.spreadsheetml.worksheet+xml"/>
  <Override PartName="/xl/chartsheets/sheet16.xml" ContentType="application/vnd.openxmlformats-officedocument.spreadsheetml.chartsheet+xml"/>
  <Override PartName="/xl/worksheets/sheet14.xml" ContentType="application/vnd.openxmlformats-officedocument.spreadsheetml.worksheet+xml"/>
  <Override PartName="/xl/chartsheets/sheet17.xml" ContentType="application/vnd.openxmlformats-officedocument.spreadsheetml.chartsheet+xml"/>
  <Override PartName="/xl/worksheets/sheet15.xml" ContentType="application/vnd.openxmlformats-officedocument.spreadsheetml.worksheet+xml"/>
  <Override PartName="/xl/worksheets/sheet16.xml" ContentType="application/vnd.openxmlformats-officedocument.spreadsheetml.worksheet+xml"/>
  <Override PartName="/xl/chartsheets/sheet18.xml" ContentType="application/vnd.openxmlformats-officedocument.spreadsheetml.chartsheet+xml"/>
  <Override PartName="/xl/worksheets/sheet17.xml" ContentType="application/vnd.openxmlformats-officedocument.spreadsheetml.worksheet+xml"/>
  <Override PartName="/xl/chartsheets/sheet19.xml" ContentType="application/vnd.openxmlformats-officedocument.spreadsheetml.chart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D:\MyWork\پروژه\پروژه های انجام شده نهایی\سالنامه 60 ساله\تقویم 62 ساله\"/>
    </mc:Choice>
  </mc:AlternateContent>
  <xr:revisionPtr revIDLastSave="0" documentId="13_ncr:1_{A69F0CBC-4808-451B-ADD7-E15F1B47BCB3}" xr6:coauthVersionLast="44" xr6:coauthVersionMax="47" xr10:uidLastSave="{00000000-0000-0000-0000-000000000000}"/>
  <bookViews>
    <workbookView xWindow="-120" yWindow="-120" windowWidth="21840" windowHeight="13140" tabRatio="912" firstSheet="23" activeTab="36" xr2:uid="{00000000-000D-0000-FFFF-FFFF00000000}"/>
  </bookViews>
  <sheets>
    <sheet name="کل جداول" sheetId="87" r:id="rId1"/>
    <sheet name="جدول1" sheetId="1" r:id="rId2"/>
    <sheet name="Chart1" sheetId="67" r:id="rId3"/>
    <sheet name="جدول 2" sheetId="2" r:id="rId4"/>
    <sheet name="Chart2" sheetId="68" r:id="rId5"/>
    <sheet name="جدول 3" sheetId="84" r:id="rId6"/>
    <sheet name="جدول4" sheetId="62" r:id="rId7"/>
    <sheet name="Chart3" sheetId="69" r:id="rId8"/>
    <sheet name="Chart1-3" sheetId="91" r:id="rId9"/>
    <sheet name="جدول 5" sheetId="85" r:id="rId10"/>
    <sheet name="Chart4" sheetId="97" r:id="rId11"/>
    <sheet name="جدول 6" sheetId="14" r:id="rId12"/>
    <sheet name="Chart5" sheetId="70" r:id="rId13"/>
    <sheet name="Chart6" sheetId="99" r:id="rId14"/>
    <sheet name="Chart7" sheetId="71" r:id="rId15"/>
    <sheet name="Chart8" sheetId="82" r:id="rId16"/>
    <sheet name="Chart9" sheetId="83" r:id="rId17"/>
    <sheet name="جدول7" sheetId="12" r:id="rId18"/>
    <sheet name="Chart10" sheetId="66" r:id="rId19"/>
    <sheet name="جدول8" sheetId="11" r:id="rId20"/>
    <sheet name="Chart11" sheetId="100" r:id="rId21"/>
    <sheet name="جدول9" sheetId="10" r:id="rId22"/>
    <sheet name="Chart12" sheetId="73" r:id="rId23"/>
    <sheet name="جدول10" sheetId="44" r:id="rId24"/>
    <sheet name="Chart13" sheetId="74" r:id="rId25"/>
    <sheet name="جدول 11" sheetId="9" r:id="rId26"/>
    <sheet name="Chart14" sheetId="75" r:id="rId27"/>
    <sheet name="جدول12" sheetId="8" r:id="rId28"/>
    <sheet name="Chart  15" sheetId="88" r:id="rId29"/>
    <sheet name="جدول13" sheetId="7" r:id="rId30"/>
    <sheet name="Chart 16" sheetId="89" r:id="rId31"/>
    <sheet name="جدول14" sheetId="5" r:id="rId32"/>
    <sheet name="جدول15" sheetId="30" r:id="rId33"/>
    <sheet name="Chart17" sheetId="76" r:id="rId34"/>
    <sheet name="جدول16" sheetId="6" r:id="rId35"/>
    <sheet name="Chart18" sheetId="77" r:id="rId36"/>
    <sheet name="جدول 17" sheetId="92" r:id="rId37"/>
  </sheets>
  <externalReferences>
    <externalReference r:id="rId38"/>
  </externalReferences>
  <definedNames>
    <definedName name="_xlnm.Print_Area" localSheetId="25">'جدول 11'!$A$1:$E$35</definedName>
    <definedName name="_xlnm.Print_Area" localSheetId="36">'جدول 17'!$A$1:$H$17</definedName>
    <definedName name="_xlnm.Print_Area" localSheetId="3">'جدول 2'!$A$1:$G$35</definedName>
    <definedName name="_xlnm.Print_Area" localSheetId="5">'جدول 3'!$A$1:$D$35</definedName>
    <definedName name="_xlnm.Print_Area" localSheetId="9">'جدول 5'!$A$1:$D$35</definedName>
    <definedName name="_xlnm.Print_Area" localSheetId="11">'جدول 6'!$A$1:$G$33</definedName>
    <definedName name="_xlnm.Print_Area" localSheetId="1">جدول1!$A$1:$D$35</definedName>
    <definedName name="_xlnm.Print_Area" localSheetId="23">جدول10!$A$1:$E$34</definedName>
    <definedName name="_xlnm.Print_Area" localSheetId="27">جدول12!$A$1:$E$34</definedName>
    <definedName name="_xlnm.Print_Area" localSheetId="29">جدول13!$A$1:$L$36</definedName>
    <definedName name="_xlnm.Print_Area" localSheetId="31">جدول14!$A$1:$E$35</definedName>
    <definedName name="_xlnm.Print_Area" localSheetId="32">جدول15!$A$1:$D$35</definedName>
    <definedName name="_xlnm.Print_Area" localSheetId="34">جدول16!$A$1:$D$35</definedName>
    <definedName name="_xlnm.Print_Area" localSheetId="6">جدول4!$A$1:$G$35</definedName>
    <definedName name="_xlnm.Print_Area" localSheetId="17">جدول7!$A$1:$E$34</definedName>
    <definedName name="_xlnm.Print_Area" localSheetId="19">جدول8!$A$1:$E$34</definedName>
    <definedName name="_xlnm.Print_Area" localSheetId="21">جدول9!$A$1:$D$34</definedName>
    <definedName name="ا1">[1]Bomehshode1!#REF!</definedName>
  </definedNames>
  <calcPr calcId="19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4" i="5" l="1"/>
  <c r="I4" i="5"/>
  <c r="H4" i="5"/>
  <c r="F4" i="5"/>
  <c r="I15" i="92" l="1"/>
  <c r="J15" i="92"/>
  <c r="K15" i="92"/>
  <c r="L15" i="92"/>
  <c r="M15" i="92"/>
  <c r="N15" i="92"/>
  <c r="O15" i="92"/>
  <c r="I16" i="92"/>
  <c r="J16" i="92"/>
  <c r="K16" i="92"/>
  <c r="L16" i="92"/>
  <c r="M16" i="92"/>
  <c r="N16" i="92"/>
  <c r="O16" i="92"/>
  <c r="D32" i="6"/>
  <c r="E32" i="6"/>
  <c r="F32" i="6"/>
  <c r="E33" i="6"/>
  <c r="F33" i="6"/>
  <c r="D32" i="30"/>
  <c r="G33" i="30"/>
  <c r="E32" i="30"/>
  <c r="F32" i="30"/>
  <c r="E33" i="30"/>
  <c r="F33" i="30"/>
  <c r="F32" i="5"/>
  <c r="G32" i="5"/>
  <c r="H32" i="5"/>
  <c r="I32" i="5"/>
  <c r="F33" i="5"/>
  <c r="G33" i="5"/>
  <c r="H33" i="5"/>
  <c r="I33" i="5"/>
  <c r="W33" i="7"/>
  <c r="M32" i="7"/>
  <c r="N32" i="7"/>
  <c r="O32" i="7"/>
  <c r="P32" i="7"/>
  <c r="Q32" i="7"/>
  <c r="R32" i="7"/>
  <c r="S32" i="7"/>
  <c r="T32" i="7"/>
  <c r="U32" i="7"/>
  <c r="V32" i="7"/>
  <c r="W32" i="7"/>
  <c r="M33" i="7"/>
  <c r="N33" i="7"/>
  <c r="O33" i="7"/>
  <c r="P33" i="7"/>
  <c r="Q33" i="7"/>
  <c r="R33" i="7"/>
  <c r="S33" i="7"/>
  <c r="T33" i="7"/>
  <c r="U33" i="7"/>
  <c r="V33" i="7"/>
  <c r="F32" i="8"/>
  <c r="G32" i="8"/>
  <c r="H32" i="8"/>
  <c r="I32" i="8"/>
  <c r="F33" i="8"/>
  <c r="G33" i="8"/>
  <c r="H33" i="8"/>
  <c r="I33" i="8"/>
  <c r="F32" i="9"/>
  <c r="G32" i="9"/>
  <c r="H32" i="9"/>
  <c r="I32" i="9"/>
  <c r="F33" i="9"/>
  <c r="G33" i="9"/>
  <c r="H33" i="9"/>
  <c r="I33" i="9"/>
  <c r="J32" i="44"/>
  <c r="K32" i="44" s="1"/>
  <c r="J33" i="44"/>
  <c r="K33" i="44" s="1"/>
  <c r="N32" i="44"/>
  <c r="O32" i="44"/>
  <c r="P32" i="44"/>
  <c r="Q32" i="44"/>
  <c r="N33" i="44"/>
  <c r="O33" i="44"/>
  <c r="P33" i="44"/>
  <c r="Q33" i="44"/>
  <c r="E32" i="10"/>
  <c r="F32" i="10"/>
  <c r="G32" i="10"/>
  <c r="E33" i="10"/>
  <c r="F33" i="10"/>
  <c r="G33" i="10"/>
  <c r="F32" i="11"/>
  <c r="G32" i="11"/>
  <c r="H32" i="11"/>
  <c r="I32" i="11"/>
  <c r="F33" i="11"/>
  <c r="G33" i="11"/>
  <c r="H33" i="11"/>
  <c r="I33" i="11"/>
  <c r="I33" i="2"/>
  <c r="J33" i="2"/>
  <c r="K33" i="2"/>
  <c r="L33" i="2"/>
  <c r="M33" i="2"/>
  <c r="H34" i="2"/>
  <c r="I34" i="2"/>
  <c r="J34" i="2"/>
  <c r="K34" i="2"/>
  <c r="L34" i="2"/>
  <c r="M34" i="2"/>
  <c r="E32" i="85"/>
  <c r="G32" i="85" s="1"/>
  <c r="F32" i="85"/>
  <c r="E33" i="85"/>
  <c r="G33" i="85" s="1"/>
  <c r="F33" i="85"/>
  <c r="F32" i="12"/>
  <c r="G32" i="12"/>
  <c r="H32" i="12"/>
  <c r="I32" i="12"/>
  <c r="F33" i="12"/>
  <c r="G33" i="12"/>
  <c r="H33" i="12"/>
  <c r="I33" i="12"/>
  <c r="D32" i="85"/>
  <c r="D33" i="85"/>
  <c r="D18" i="85"/>
  <c r="R33" i="62"/>
  <c r="S33" i="62"/>
  <c r="T33" i="62"/>
  <c r="U33" i="62"/>
  <c r="V33" i="62"/>
  <c r="W33" i="62"/>
  <c r="R34" i="62"/>
  <c r="S34" i="62"/>
  <c r="T34" i="62"/>
  <c r="U34" i="62"/>
  <c r="V34" i="62"/>
  <c r="W34" i="62"/>
  <c r="L34" i="62"/>
  <c r="L33" i="62"/>
  <c r="K34" i="62"/>
  <c r="K33" i="62"/>
  <c r="M33" i="62"/>
  <c r="N33" i="62"/>
  <c r="O33" i="62"/>
  <c r="P33" i="62"/>
  <c r="M34" i="62"/>
  <c r="N34" i="62"/>
  <c r="O34" i="62"/>
  <c r="P34" i="62"/>
  <c r="F34" i="84"/>
  <c r="F33" i="84"/>
  <c r="E33" i="84"/>
  <c r="E34" i="84"/>
  <c r="D33" i="84"/>
  <c r="D34" i="84"/>
  <c r="E24" i="1"/>
  <c r="E33" i="1"/>
  <c r="E32" i="1"/>
  <c r="F32" i="1"/>
  <c r="G32" i="1"/>
  <c r="F33" i="1"/>
  <c r="G33" i="1"/>
  <c r="D31" i="30" l="1"/>
  <c r="G32" i="30" s="1"/>
  <c r="D30" i="30"/>
  <c r="D30" i="6"/>
  <c r="D31" i="6"/>
  <c r="D3" i="6"/>
  <c r="D4" i="6"/>
  <c r="D5" i="6"/>
  <c r="D6" i="6"/>
  <c r="D7" i="6"/>
  <c r="D8" i="6"/>
  <c r="D9" i="6"/>
  <c r="D10" i="6"/>
  <c r="D11" i="6"/>
  <c r="D12" i="6"/>
  <c r="D13" i="6"/>
  <c r="D14" i="6"/>
  <c r="D15" i="6"/>
  <c r="D16" i="6"/>
  <c r="D17" i="6"/>
  <c r="D18" i="6"/>
  <c r="D19" i="6"/>
  <c r="D20" i="6"/>
  <c r="D21" i="6"/>
  <c r="D22" i="6"/>
  <c r="D23" i="6"/>
  <c r="D24" i="6"/>
  <c r="D25" i="6"/>
  <c r="D26" i="6"/>
  <c r="D27" i="6"/>
  <c r="D28" i="6"/>
  <c r="D29" i="6"/>
  <c r="Q31" i="7" l="1"/>
  <c r="Q30" i="7"/>
  <c r="Q4" i="7"/>
  <c r="D3" i="85"/>
  <c r="F4" i="85"/>
  <c r="E4" i="85"/>
  <c r="H13" i="2"/>
  <c r="M5" i="2"/>
  <c r="K5" i="2"/>
  <c r="J5" i="2"/>
  <c r="I5" i="2"/>
  <c r="H5" i="2"/>
  <c r="G5" i="1"/>
  <c r="E4" i="1"/>
  <c r="G4" i="1"/>
  <c r="F4" i="1"/>
  <c r="G4" i="85" l="1"/>
  <c r="O14" i="92"/>
  <c r="N14" i="92"/>
  <c r="M14" i="92"/>
  <c r="L14" i="92"/>
  <c r="K14" i="92"/>
  <c r="J14" i="92"/>
  <c r="I14" i="92"/>
  <c r="O13" i="92"/>
  <c r="N13" i="92"/>
  <c r="M13" i="92"/>
  <c r="L13" i="92"/>
  <c r="K13" i="92"/>
  <c r="J13" i="92"/>
  <c r="I13" i="92"/>
  <c r="O12" i="92"/>
  <c r="N12" i="92"/>
  <c r="M12" i="92"/>
  <c r="L12" i="92"/>
  <c r="K12" i="92"/>
  <c r="J12" i="92"/>
  <c r="I12" i="92"/>
  <c r="O11" i="92"/>
  <c r="N11" i="92"/>
  <c r="M11" i="92"/>
  <c r="L11" i="92"/>
  <c r="K11" i="92"/>
  <c r="J11" i="92"/>
  <c r="I11" i="92"/>
  <c r="O10" i="92"/>
  <c r="N10" i="92"/>
  <c r="M10" i="92"/>
  <c r="L10" i="92"/>
  <c r="K10" i="92"/>
  <c r="J10" i="92"/>
  <c r="I10" i="92"/>
  <c r="O9" i="92"/>
  <c r="N9" i="92"/>
  <c r="M9" i="92"/>
  <c r="L9" i="92"/>
  <c r="K9" i="92"/>
  <c r="J9" i="92"/>
  <c r="I9" i="92"/>
  <c r="O8" i="92"/>
  <c r="N8" i="92"/>
  <c r="M8" i="92"/>
  <c r="L8" i="92"/>
  <c r="K8" i="92"/>
  <c r="J8" i="92"/>
  <c r="I8" i="92"/>
  <c r="O7" i="92"/>
  <c r="N7" i="92"/>
  <c r="M7" i="92"/>
  <c r="L7" i="92"/>
  <c r="K7" i="92"/>
  <c r="J7" i="92"/>
  <c r="I7" i="92"/>
  <c r="O6" i="92"/>
  <c r="N6" i="92"/>
  <c r="M6" i="92"/>
  <c r="L6" i="92"/>
  <c r="K6" i="92"/>
  <c r="J6" i="92"/>
  <c r="I6" i="92"/>
  <c r="O5" i="92"/>
  <c r="N5" i="92"/>
  <c r="M5" i="92"/>
  <c r="L5" i="92"/>
  <c r="K5" i="92"/>
  <c r="J5" i="92"/>
  <c r="I5" i="92"/>
  <c r="F31" i="6"/>
  <c r="E31" i="6"/>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E10" i="6"/>
  <c r="F9" i="6"/>
  <c r="E9" i="6"/>
  <c r="F8" i="6"/>
  <c r="E8" i="6"/>
  <c r="F7" i="6"/>
  <c r="E7" i="6"/>
  <c r="F6" i="6"/>
  <c r="E6" i="6"/>
  <c r="F5" i="6"/>
  <c r="E5" i="6"/>
  <c r="F4" i="6"/>
  <c r="E4" i="6"/>
  <c r="G31" i="30"/>
  <c r="F31" i="30"/>
  <c r="E31" i="30"/>
  <c r="G30" i="30"/>
  <c r="F30" i="30"/>
  <c r="E30" i="30"/>
  <c r="G29" i="30"/>
  <c r="F29" i="30"/>
  <c r="E29" i="30"/>
  <c r="G28" i="30"/>
  <c r="F28" i="30"/>
  <c r="E28" i="30"/>
  <c r="G27" i="30"/>
  <c r="F27" i="30"/>
  <c r="E27" i="30"/>
  <c r="G26" i="30"/>
  <c r="F26" i="30"/>
  <c r="E26" i="30"/>
  <c r="G25" i="30"/>
  <c r="F25" i="30"/>
  <c r="E25" i="30"/>
  <c r="G24" i="30"/>
  <c r="F24" i="30"/>
  <c r="E24" i="30"/>
  <c r="G23" i="30"/>
  <c r="F23" i="30"/>
  <c r="E23" i="30"/>
  <c r="G22" i="30"/>
  <c r="F22" i="30"/>
  <c r="E22" i="30"/>
  <c r="G21" i="30"/>
  <c r="F21" i="30"/>
  <c r="E21" i="30"/>
  <c r="G20" i="30"/>
  <c r="F20" i="30"/>
  <c r="E20" i="30"/>
  <c r="G19" i="30"/>
  <c r="F19" i="30"/>
  <c r="E19" i="30"/>
  <c r="G18" i="30"/>
  <c r="F18" i="30"/>
  <c r="E18" i="30"/>
  <c r="G17" i="30"/>
  <c r="F17" i="30"/>
  <c r="E17" i="30"/>
  <c r="G16" i="30"/>
  <c r="F16" i="30"/>
  <c r="E16" i="30"/>
  <c r="G15" i="30"/>
  <c r="F15" i="30"/>
  <c r="E15" i="30"/>
  <c r="G14" i="30"/>
  <c r="F14" i="30"/>
  <c r="E14" i="30"/>
  <c r="G13" i="30"/>
  <c r="F13" i="30"/>
  <c r="E13" i="30"/>
  <c r="G12" i="30"/>
  <c r="F12" i="30"/>
  <c r="E12" i="30"/>
  <c r="G11" i="30"/>
  <c r="F11" i="30"/>
  <c r="E11" i="30"/>
  <c r="G10" i="30"/>
  <c r="F10" i="30"/>
  <c r="E10" i="30"/>
  <c r="G9" i="30"/>
  <c r="F9" i="30"/>
  <c r="E9" i="30"/>
  <c r="G8" i="30"/>
  <c r="F8" i="30"/>
  <c r="E8" i="30"/>
  <c r="G7" i="30"/>
  <c r="F7" i="30"/>
  <c r="E7" i="30"/>
  <c r="G6" i="30"/>
  <c r="F6" i="30"/>
  <c r="E6" i="30"/>
  <c r="G5" i="30"/>
  <c r="F5" i="30"/>
  <c r="E5" i="30"/>
  <c r="G4" i="30"/>
  <c r="F4" i="30"/>
  <c r="E4" i="30"/>
  <c r="I31" i="5"/>
  <c r="H31" i="5"/>
  <c r="G31" i="5"/>
  <c r="F31" i="5"/>
  <c r="I30" i="5"/>
  <c r="H30" i="5"/>
  <c r="G30" i="5"/>
  <c r="F30" i="5"/>
  <c r="I29" i="5"/>
  <c r="H29" i="5"/>
  <c r="G29" i="5"/>
  <c r="F29" i="5"/>
  <c r="I28" i="5"/>
  <c r="H28" i="5"/>
  <c r="G28" i="5"/>
  <c r="F28" i="5"/>
  <c r="I27" i="5"/>
  <c r="H27" i="5"/>
  <c r="G27" i="5"/>
  <c r="F27" i="5"/>
  <c r="I26" i="5"/>
  <c r="H26" i="5"/>
  <c r="G26" i="5"/>
  <c r="F26" i="5"/>
  <c r="I25" i="5"/>
  <c r="H25" i="5"/>
  <c r="G25" i="5"/>
  <c r="F25" i="5"/>
  <c r="I24" i="5"/>
  <c r="H24" i="5"/>
  <c r="G24" i="5"/>
  <c r="F24" i="5"/>
  <c r="I23" i="5"/>
  <c r="H23" i="5"/>
  <c r="G23" i="5"/>
  <c r="F23" i="5"/>
  <c r="I22" i="5"/>
  <c r="H22" i="5"/>
  <c r="G22" i="5"/>
  <c r="F22" i="5"/>
  <c r="I21" i="5"/>
  <c r="H21" i="5"/>
  <c r="G21" i="5"/>
  <c r="F21" i="5"/>
  <c r="I20" i="5"/>
  <c r="H20" i="5"/>
  <c r="G20" i="5"/>
  <c r="F20" i="5"/>
  <c r="I19" i="5"/>
  <c r="H19" i="5"/>
  <c r="G19" i="5"/>
  <c r="F19" i="5"/>
  <c r="I18" i="5"/>
  <c r="H18" i="5"/>
  <c r="G18" i="5"/>
  <c r="F18" i="5"/>
  <c r="I17" i="5"/>
  <c r="H17" i="5"/>
  <c r="G17" i="5"/>
  <c r="F17" i="5"/>
  <c r="I16" i="5"/>
  <c r="H16" i="5"/>
  <c r="G16" i="5"/>
  <c r="F16" i="5"/>
  <c r="I15" i="5"/>
  <c r="H15" i="5"/>
  <c r="G15" i="5"/>
  <c r="F15" i="5"/>
  <c r="I14" i="5"/>
  <c r="H14" i="5"/>
  <c r="G14" i="5"/>
  <c r="F14" i="5"/>
  <c r="I13" i="5"/>
  <c r="H13" i="5"/>
  <c r="G13" i="5"/>
  <c r="F13" i="5"/>
  <c r="I12" i="5"/>
  <c r="H12" i="5"/>
  <c r="G12" i="5"/>
  <c r="F12" i="5"/>
  <c r="I11" i="5"/>
  <c r="H11" i="5"/>
  <c r="G11" i="5"/>
  <c r="F11" i="5"/>
  <c r="I10" i="5"/>
  <c r="H10" i="5"/>
  <c r="G10" i="5"/>
  <c r="I9" i="5"/>
  <c r="H9" i="5"/>
  <c r="G9" i="5"/>
  <c r="I8" i="5"/>
  <c r="H8" i="5"/>
  <c r="G8" i="5"/>
  <c r="I7" i="5"/>
  <c r="H7" i="5"/>
  <c r="G7" i="5"/>
  <c r="I6" i="5"/>
  <c r="H6" i="5"/>
  <c r="G6" i="5"/>
  <c r="I5" i="5"/>
  <c r="H5" i="5"/>
  <c r="G5" i="5"/>
  <c r="G4" i="5"/>
  <c r="W31" i="7"/>
  <c r="V31" i="7"/>
  <c r="U31" i="7"/>
  <c r="T31" i="7"/>
  <c r="S31" i="7"/>
  <c r="R31" i="7"/>
  <c r="P31" i="7"/>
  <c r="O31" i="7"/>
  <c r="N31" i="7"/>
  <c r="M31" i="7"/>
  <c r="W30" i="7"/>
  <c r="V30" i="7"/>
  <c r="U30" i="7"/>
  <c r="T30" i="7"/>
  <c r="S30" i="7"/>
  <c r="R30" i="7"/>
  <c r="P30" i="7"/>
  <c r="O30" i="7"/>
  <c r="N30" i="7"/>
  <c r="M30" i="7"/>
  <c r="W29" i="7"/>
  <c r="V29" i="7"/>
  <c r="U29" i="7"/>
  <c r="T29" i="7"/>
  <c r="S29" i="7"/>
  <c r="R29" i="7"/>
  <c r="Q29" i="7"/>
  <c r="P29" i="7"/>
  <c r="O29" i="7"/>
  <c r="N29" i="7"/>
  <c r="M29" i="7"/>
  <c r="W28" i="7"/>
  <c r="V28" i="7"/>
  <c r="U28" i="7"/>
  <c r="T28" i="7"/>
  <c r="S28" i="7"/>
  <c r="R28" i="7"/>
  <c r="Q28" i="7"/>
  <c r="P28" i="7"/>
  <c r="O28" i="7"/>
  <c r="N28" i="7"/>
  <c r="M28" i="7"/>
  <c r="W27" i="7"/>
  <c r="V27" i="7"/>
  <c r="U27" i="7"/>
  <c r="T27" i="7"/>
  <c r="S27" i="7"/>
  <c r="R27" i="7"/>
  <c r="Q27" i="7"/>
  <c r="P27" i="7"/>
  <c r="O27" i="7"/>
  <c r="N27" i="7"/>
  <c r="M27" i="7"/>
  <c r="W26" i="7"/>
  <c r="V26" i="7"/>
  <c r="U26" i="7"/>
  <c r="T26" i="7"/>
  <c r="S26" i="7"/>
  <c r="R26" i="7"/>
  <c r="Q26" i="7"/>
  <c r="P26" i="7"/>
  <c r="O26" i="7"/>
  <c r="N26" i="7"/>
  <c r="M26" i="7"/>
  <c r="W25" i="7"/>
  <c r="V25" i="7"/>
  <c r="U25" i="7"/>
  <c r="T25" i="7"/>
  <c r="S25" i="7"/>
  <c r="R25" i="7"/>
  <c r="Q25" i="7"/>
  <c r="P25" i="7"/>
  <c r="O25" i="7"/>
  <c r="N25" i="7"/>
  <c r="M25" i="7"/>
  <c r="W24" i="7"/>
  <c r="V24" i="7"/>
  <c r="U24" i="7"/>
  <c r="T24" i="7"/>
  <c r="S24" i="7"/>
  <c r="R24" i="7"/>
  <c r="Q24" i="7"/>
  <c r="P24" i="7"/>
  <c r="O24" i="7"/>
  <c r="N24" i="7"/>
  <c r="M24" i="7"/>
  <c r="W23" i="7"/>
  <c r="V23" i="7"/>
  <c r="U23" i="7"/>
  <c r="T23" i="7"/>
  <c r="S23" i="7"/>
  <c r="R23" i="7"/>
  <c r="Q23" i="7"/>
  <c r="P23" i="7"/>
  <c r="O23" i="7"/>
  <c r="N23" i="7"/>
  <c r="M23" i="7"/>
  <c r="W22" i="7"/>
  <c r="V22" i="7"/>
  <c r="U22" i="7"/>
  <c r="T22" i="7"/>
  <c r="S22" i="7"/>
  <c r="R22" i="7"/>
  <c r="Q22" i="7"/>
  <c r="P22" i="7"/>
  <c r="O22" i="7"/>
  <c r="N22" i="7"/>
  <c r="M22" i="7"/>
  <c r="W21" i="7"/>
  <c r="V21" i="7"/>
  <c r="U21" i="7"/>
  <c r="T21" i="7"/>
  <c r="S21" i="7"/>
  <c r="R21" i="7"/>
  <c r="Q21" i="7"/>
  <c r="P21" i="7"/>
  <c r="O21" i="7"/>
  <c r="N21" i="7"/>
  <c r="M21" i="7"/>
  <c r="W20" i="7"/>
  <c r="V20" i="7"/>
  <c r="U20" i="7"/>
  <c r="T20" i="7"/>
  <c r="S20" i="7"/>
  <c r="R20" i="7"/>
  <c r="Q20" i="7"/>
  <c r="P20" i="7"/>
  <c r="O20" i="7"/>
  <c r="N20" i="7"/>
  <c r="M20" i="7"/>
  <c r="W19" i="7"/>
  <c r="V19" i="7"/>
  <c r="U19" i="7"/>
  <c r="T19" i="7"/>
  <c r="S19" i="7"/>
  <c r="R19" i="7"/>
  <c r="Q19" i="7"/>
  <c r="P19" i="7"/>
  <c r="O19" i="7"/>
  <c r="N19" i="7"/>
  <c r="M19" i="7"/>
  <c r="W18" i="7"/>
  <c r="V18" i="7"/>
  <c r="U18" i="7"/>
  <c r="T18" i="7"/>
  <c r="S18" i="7"/>
  <c r="R18" i="7"/>
  <c r="Q18" i="7"/>
  <c r="P18" i="7"/>
  <c r="O18" i="7"/>
  <c r="N18" i="7"/>
  <c r="M18" i="7"/>
  <c r="W17" i="7"/>
  <c r="V17" i="7"/>
  <c r="U17" i="7"/>
  <c r="T17" i="7"/>
  <c r="S17" i="7"/>
  <c r="R17" i="7"/>
  <c r="Q17" i="7"/>
  <c r="P17" i="7"/>
  <c r="O17" i="7"/>
  <c r="N17" i="7"/>
  <c r="M17" i="7"/>
  <c r="W16" i="7"/>
  <c r="V16" i="7"/>
  <c r="U16" i="7"/>
  <c r="T16" i="7"/>
  <c r="S16" i="7"/>
  <c r="R16" i="7"/>
  <c r="Q16" i="7"/>
  <c r="P16" i="7"/>
  <c r="O16" i="7"/>
  <c r="N16" i="7"/>
  <c r="M16" i="7"/>
  <c r="W15" i="7"/>
  <c r="V15" i="7"/>
  <c r="U15" i="7"/>
  <c r="T15" i="7"/>
  <c r="S15" i="7"/>
  <c r="R15" i="7"/>
  <c r="Q15" i="7"/>
  <c r="P15" i="7"/>
  <c r="O15" i="7"/>
  <c r="N15" i="7"/>
  <c r="M15" i="7"/>
  <c r="W14" i="7"/>
  <c r="V14" i="7"/>
  <c r="U14" i="7"/>
  <c r="T14" i="7"/>
  <c r="S14" i="7"/>
  <c r="R14" i="7"/>
  <c r="Q14" i="7"/>
  <c r="P14" i="7"/>
  <c r="O14" i="7"/>
  <c r="N14" i="7"/>
  <c r="M14" i="7"/>
  <c r="W13" i="7"/>
  <c r="V13" i="7"/>
  <c r="U13" i="7"/>
  <c r="T13" i="7"/>
  <c r="S13" i="7"/>
  <c r="R13" i="7"/>
  <c r="Q13" i="7"/>
  <c r="P13" i="7"/>
  <c r="O13" i="7"/>
  <c r="N13" i="7"/>
  <c r="M13" i="7"/>
  <c r="W12" i="7"/>
  <c r="V12" i="7"/>
  <c r="U12" i="7"/>
  <c r="T12" i="7"/>
  <c r="S12" i="7"/>
  <c r="R12" i="7"/>
  <c r="Q12" i="7"/>
  <c r="P12" i="7"/>
  <c r="O12" i="7"/>
  <c r="N12" i="7"/>
  <c r="M12" i="7"/>
  <c r="W11" i="7"/>
  <c r="V11" i="7"/>
  <c r="U11" i="7"/>
  <c r="T11" i="7"/>
  <c r="S11" i="7"/>
  <c r="R11" i="7"/>
  <c r="Q11" i="7"/>
  <c r="P11" i="7"/>
  <c r="O11" i="7"/>
  <c r="N11" i="7"/>
  <c r="M11" i="7"/>
  <c r="W10" i="7"/>
  <c r="V10" i="7"/>
  <c r="U10" i="7"/>
  <c r="T10" i="7"/>
  <c r="S10" i="7"/>
  <c r="R10" i="7"/>
  <c r="Q10" i="7"/>
  <c r="P10" i="7"/>
  <c r="O10" i="7"/>
  <c r="N10" i="7"/>
  <c r="M10" i="7"/>
  <c r="W9" i="7"/>
  <c r="V9" i="7"/>
  <c r="U9" i="7"/>
  <c r="T9" i="7"/>
  <c r="S9" i="7"/>
  <c r="R9" i="7"/>
  <c r="Q9" i="7"/>
  <c r="P9" i="7"/>
  <c r="O9" i="7"/>
  <c r="N9" i="7"/>
  <c r="M9" i="7"/>
  <c r="W8" i="7"/>
  <c r="V8" i="7"/>
  <c r="U8" i="7"/>
  <c r="T8" i="7"/>
  <c r="S8" i="7"/>
  <c r="R8" i="7"/>
  <c r="Q8" i="7"/>
  <c r="P8" i="7"/>
  <c r="O8" i="7"/>
  <c r="N8" i="7"/>
  <c r="M8" i="7"/>
  <c r="W7" i="7"/>
  <c r="V7" i="7"/>
  <c r="U7" i="7"/>
  <c r="T7" i="7"/>
  <c r="S7" i="7"/>
  <c r="R7" i="7"/>
  <c r="Q7" i="7"/>
  <c r="P7" i="7"/>
  <c r="O7" i="7"/>
  <c r="N7" i="7"/>
  <c r="M7" i="7"/>
  <c r="W6" i="7"/>
  <c r="V6" i="7"/>
  <c r="U6" i="7"/>
  <c r="T6" i="7"/>
  <c r="S6" i="7"/>
  <c r="R6" i="7"/>
  <c r="Q6" i="7"/>
  <c r="P6" i="7"/>
  <c r="O6" i="7"/>
  <c r="N6" i="7"/>
  <c r="M6" i="7"/>
  <c r="W5" i="7"/>
  <c r="V5" i="7"/>
  <c r="U5" i="7"/>
  <c r="T5" i="7"/>
  <c r="S5" i="7"/>
  <c r="R5" i="7"/>
  <c r="Q5" i="7"/>
  <c r="P5" i="7"/>
  <c r="O5" i="7"/>
  <c r="N5" i="7"/>
  <c r="M5" i="7"/>
  <c r="W4" i="7"/>
  <c r="V4" i="7"/>
  <c r="U4" i="7"/>
  <c r="T4" i="7"/>
  <c r="S4" i="7"/>
  <c r="R4" i="7"/>
  <c r="P4" i="7"/>
  <c r="O4" i="7"/>
  <c r="N4" i="7"/>
  <c r="M4" i="7"/>
  <c r="I31" i="8"/>
  <c r="H31" i="8"/>
  <c r="G31" i="8"/>
  <c r="F31" i="8"/>
  <c r="I30" i="8"/>
  <c r="H30" i="8"/>
  <c r="G30" i="8"/>
  <c r="F30" i="8"/>
  <c r="I29" i="8"/>
  <c r="H29" i="8"/>
  <c r="G29" i="8"/>
  <c r="F29" i="8"/>
  <c r="I28" i="8"/>
  <c r="H28" i="8"/>
  <c r="G28" i="8"/>
  <c r="F28" i="8"/>
  <c r="I27" i="8"/>
  <c r="H27" i="8"/>
  <c r="G27" i="8"/>
  <c r="F27" i="8"/>
  <c r="I26" i="8"/>
  <c r="H26" i="8"/>
  <c r="G26" i="8"/>
  <c r="F26" i="8"/>
  <c r="I25" i="8"/>
  <c r="H25" i="8"/>
  <c r="G25" i="8"/>
  <c r="F25" i="8"/>
  <c r="I24" i="8"/>
  <c r="H24" i="8"/>
  <c r="G24" i="8"/>
  <c r="F24" i="8"/>
  <c r="I23" i="8"/>
  <c r="H23" i="8"/>
  <c r="G23" i="8"/>
  <c r="F23" i="8"/>
  <c r="I22" i="8"/>
  <c r="H22" i="8"/>
  <c r="G22" i="8"/>
  <c r="F22" i="8"/>
  <c r="I21" i="8"/>
  <c r="H21" i="8"/>
  <c r="G21" i="8"/>
  <c r="F21" i="8"/>
  <c r="I20" i="8"/>
  <c r="H20" i="8"/>
  <c r="G20" i="8"/>
  <c r="F20" i="8"/>
  <c r="I19" i="8"/>
  <c r="H19" i="8"/>
  <c r="G19" i="8"/>
  <c r="F19" i="8"/>
  <c r="I18" i="8"/>
  <c r="H18" i="8"/>
  <c r="G18" i="8"/>
  <c r="F18" i="8"/>
  <c r="I17" i="8"/>
  <c r="H17" i="8"/>
  <c r="G17" i="8"/>
  <c r="F17" i="8"/>
  <c r="I16" i="8"/>
  <c r="H16" i="8"/>
  <c r="G16" i="8"/>
  <c r="F16" i="8"/>
  <c r="I15" i="8"/>
  <c r="G15" i="8"/>
  <c r="F15" i="8"/>
  <c r="I14" i="8"/>
  <c r="G14" i="8"/>
  <c r="F14" i="8"/>
  <c r="I13" i="8"/>
  <c r="G13" i="8"/>
  <c r="F13" i="8"/>
  <c r="I12" i="8"/>
  <c r="G12" i="8"/>
  <c r="F12" i="8"/>
  <c r="I11" i="8"/>
  <c r="H11" i="8"/>
  <c r="G11" i="8"/>
  <c r="F11" i="8"/>
  <c r="I10" i="8"/>
  <c r="H10" i="8"/>
  <c r="G10" i="8"/>
  <c r="F10" i="8"/>
  <c r="I9" i="8"/>
  <c r="H9" i="8"/>
  <c r="G9" i="8"/>
  <c r="F9" i="8"/>
  <c r="I8" i="8"/>
  <c r="H8" i="8"/>
  <c r="G8" i="8"/>
  <c r="F8" i="8"/>
  <c r="I7" i="8"/>
  <c r="H7" i="8"/>
  <c r="G7" i="8"/>
  <c r="F7" i="8"/>
  <c r="I6" i="8"/>
  <c r="H6" i="8"/>
  <c r="G6" i="8"/>
  <c r="F6" i="8"/>
  <c r="I5" i="8"/>
  <c r="H5" i="8"/>
  <c r="G5" i="8"/>
  <c r="F5" i="8"/>
  <c r="I4" i="8"/>
  <c r="H4" i="8"/>
  <c r="G4" i="8"/>
  <c r="F4" i="8"/>
  <c r="I31" i="9"/>
  <c r="H31" i="9"/>
  <c r="G31" i="9"/>
  <c r="F31" i="9"/>
  <c r="I30" i="9"/>
  <c r="H30" i="9"/>
  <c r="G30" i="9"/>
  <c r="F30" i="9"/>
  <c r="I29" i="9"/>
  <c r="H29" i="9"/>
  <c r="G29" i="9"/>
  <c r="F29" i="9"/>
  <c r="I28" i="9"/>
  <c r="H28" i="9"/>
  <c r="G28" i="9"/>
  <c r="F28" i="9"/>
  <c r="I27" i="9"/>
  <c r="H27" i="9"/>
  <c r="G27" i="9"/>
  <c r="F27" i="9"/>
  <c r="I26" i="9"/>
  <c r="H26" i="9"/>
  <c r="G26" i="9"/>
  <c r="F26" i="9"/>
  <c r="I25" i="9"/>
  <c r="H25" i="9"/>
  <c r="G25" i="9"/>
  <c r="F25" i="9"/>
  <c r="I24" i="9"/>
  <c r="H24" i="9"/>
  <c r="G24" i="9"/>
  <c r="F24" i="9"/>
  <c r="I23" i="9"/>
  <c r="H23" i="9"/>
  <c r="G23" i="9"/>
  <c r="F23" i="9"/>
  <c r="I22" i="9"/>
  <c r="H22" i="9"/>
  <c r="G22" i="9"/>
  <c r="F22" i="9"/>
  <c r="I21" i="9"/>
  <c r="H21" i="9"/>
  <c r="G21" i="9"/>
  <c r="F21" i="9"/>
  <c r="I20" i="9"/>
  <c r="H20" i="9"/>
  <c r="G20" i="9"/>
  <c r="F20" i="9"/>
  <c r="I19" i="9"/>
  <c r="H19" i="9"/>
  <c r="G19" i="9"/>
  <c r="F19" i="9"/>
  <c r="I18" i="9"/>
  <c r="H18" i="9"/>
  <c r="G18" i="9"/>
  <c r="F18" i="9"/>
  <c r="I17" i="9"/>
  <c r="H17" i="9"/>
  <c r="G17" i="9"/>
  <c r="F17" i="9"/>
  <c r="I16" i="9"/>
  <c r="H16" i="9"/>
  <c r="G16" i="9"/>
  <c r="F16" i="9"/>
  <c r="I15" i="9"/>
  <c r="H15" i="9"/>
  <c r="G15" i="9"/>
  <c r="F15" i="9"/>
  <c r="I14" i="9"/>
  <c r="H14" i="9"/>
  <c r="G14" i="9"/>
  <c r="F14" i="9"/>
  <c r="I13" i="9"/>
  <c r="H13" i="9"/>
  <c r="G13" i="9"/>
  <c r="F13" i="9"/>
  <c r="I12" i="9"/>
  <c r="H12" i="9"/>
  <c r="G12" i="9"/>
  <c r="F12" i="9"/>
  <c r="I11" i="9"/>
  <c r="H11" i="9"/>
  <c r="G11" i="9"/>
  <c r="F11" i="9"/>
  <c r="I10" i="9"/>
  <c r="H10" i="9"/>
  <c r="G10" i="9"/>
  <c r="F10" i="9"/>
  <c r="I9" i="9"/>
  <c r="H9" i="9"/>
  <c r="G9" i="9"/>
  <c r="F9" i="9"/>
  <c r="I8" i="9"/>
  <c r="H8" i="9"/>
  <c r="G8" i="9"/>
  <c r="F8" i="9"/>
  <c r="I7" i="9"/>
  <c r="H7" i="9"/>
  <c r="G7" i="9"/>
  <c r="F7" i="9"/>
  <c r="I6" i="9"/>
  <c r="H6" i="9"/>
  <c r="G6" i="9"/>
  <c r="F6" i="9"/>
  <c r="I5" i="9"/>
  <c r="H5" i="9"/>
  <c r="G5" i="9"/>
  <c r="F5" i="9"/>
  <c r="I4" i="9"/>
  <c r="H4" i="9"/>
  <c r="G4" i="9"/>
  <c r="F4" i="9"/>
  <c r="Q31" i="44"/>
  <c r="P31" i="44"/>
  <c r="O31" i="44"/>
  <c r="N31" i="44"/>
  <c r="Q30" i="44"/>
  <c r="P30" i="44"/>
  <c r="O30" i="44"/>
  <c r="N30" i="44"/>
  <c r="Q29" i="44"/>
  <c r="P29" i="44"/>
  <c r="O29" i="44"/>
  <c r="N29" i="44"/>
  <c r="Q28" i="44"/>
  <c r="P28" i="44"/>
  <c r="O28" i="44"/>
  <c r="N28" i="44"/>
  <c r="Q27" i="44"/>
  <c r="P27" i="44"/>
  <c r="O27" i="44"/>
  <c r="N27" i="44"/>
  <c r="Q26" i="44"/>
  <c r="P26" i="44"/>
  <c r="O26" i="44"/>
  <c r="N26" i="44"/>
  <c r="Q25" i="44"/>
  <c r="P25" i="44"/>
  <c r="O25" i="44"/>
  <c r="N25" i="44"/>
  <c r="Q24" i="44"/>
  <c r="P24" i="44"/>
  <c r="O24" i="44"/>
  <c r="N24" i="44"/>
  <c r="Q23" i="44"/>
  <c r="P23" i="44"/>
  <c r="O23" i="44"/>
  <c r="N23" i="44"/>
  <c r="Q22" i="44"/>
  <c r="P22" i="44"/>
  <c r="O22" i="44"/>
  <c r="N22" i="44"/>
  <c r="Q21" i="44"/>
  <c r="P21" i="44"/>
  <c r="O21" i="44"/>
  <c r="N21" i="44"/>
  <c r="Q20" i="44"/>
  <c r="P20" i="44"/>
  <c r="O20" i="44"/>
  <c r="N20" i="44"/>
  <c r="Q19" i="44"/>
  <c r="P19" i="44"/>
  <c r="O19" i="44"/>
  <c r="N19" i="44"/>
  <c r="Q18" i="44"/>
  <c r="P18" i="44"/>
  <c r="O18" i="44"/>
  <c r="N18" i="44"/>
  <c r="Q17" i="44"/>
  <c r="P17" i="44"/>
  <c r="O17" i="44"/>
  <c r="N17" i="44"/>
  <c r="Q16" i="44"/>
  <c r="P16" i="44"/>
  <c r="O16" i="44"/>
  <c r="N16" i="44"/>
  <c r="Q15" i="44"/>
  <c r="P15" i="44"/>
  <c r="O15" i="44"/>
  <c r="N15" i="44"/>
  <c r="Q14" i="44"/>
  <c r="P14" i="44"/>
  <c r="O14" i="44"/>
  <c r="N14" i="44"/>
  <c r="Q13" i="44"/>
  <c r="P13" i="44"/>
  <c r="O13" i="44"/>
  <c r="N13" i="44"/>
  <c r="Q12" i="44"/>
  <c r="P12" i="44"/>
  <c r="O12" i="44"/>
  <c r="N12" i="44"/>
  <c r="Q11" i="44"/>
  <c r="P11" i="44"/>
  <c r="O11" i="44"/>
  <c r="N11" i="44"/>
  <c r="Q10" i="44"/>
  <c r="P10" i="44"/>
  <c r="O10" i="44"/>
  <c r="N10" i="44"/>
  <c r="Q9" i="44"/>
  <c r="P9" i="44"/>
  <c r="O9" i="44"/>
  <c r="N9" i="44"/>
  <c r="Q8" i="44"/>
  <c r="P8" i="44"/>
  <c r="O8" i="44"/>
  <c r="N8" i="44"/>
  <c r="Q7" i="44"/>
  <c r="P7" i="44"/>
  <c r="O7" i="44"/>
  <c r="N7" i="44"/>
  <c r="Q6" i="44"/>
  <c r="P6" i="44"/>
  <c r="O6" i="44"/>
  <c r="N6" i="44"/>
  <c r="Q5" i="44"/>
  <c r="P5" i="44"/>
  <c r="O5" i="44"/>
  <c r="N5" i="44"/>
  <c r="Q4" i="44"/>
  <c r="P4" i="44"/>
  <c r="O4" i="44"/>
  <c r="N4" i="44"/>
  <c r="G31" i="10"/>
  <c r="F31" i="10"/>
  <c r="E31" i="10"/>
  <c r="G30" i="10"/>
  <c r="F30" i="10"/>
  <c r="E30" i="10"/>
  <c r="G29" i="10"/>
  <c r="F29" i="10"/>
  <c r="E29" i="10"/>
  <c r="G28" i="10"/>
  <c r="F28" i="10"/>
  <c r="E28" i="10"/>
  <c r="G27" i="10"/>
  <c r="F27" i="10"/>
  <c r="E27" i="10"/>
  <c r="G26" i="10"/>
  <c r="F26" i="10"/>
  <c r="E26" i="10"/>
  <c r="G25" i="10"/>
  <c r="F25" i="10"/>
  <c r="E25" i="10"/>
  <c r="G24" i="10"/>
  <c r="F24" i="10"/>
  <c r="E24" i="10"/>
  <c r="G23" i="10"/>
  <c r="F23" i="10"/>
  <c r="E23" i="10"/>
  <c r="G22" i="10"/>
  <c r="F22" i="10"/>
  <c r="E22" i="10"/>
  <c r="G21" i="10"/>
  <c r="F21" i="10"/>
  <c r="E21" i="10"/>
  <c r="G20" i="10"/>
  <c r="F20" i="10"/>
  <c r="E20" i="10"/>
  <c r="G19" i="10"/>
  <c r="F19" i="10"/>
  <c r="E19" i="10"/>
  <c r="G18" i="10"/>
  <c r="F18" i="10"/>
  <c r="E18" i="10"/>
  <c r="G17" i="10"/>
  <c r="F17" i="10"/>
  <c r="E17" i="10"/>
  <c r="G16" i="10"/>
  <c r="F16" i="10"/>
  <c r="E16" i="10"/>
  <c r="G15" i="10"/>
  <c r="F15" i="10"/>
  <c r="E15" i="10"/>
  <c r="G14" i="10"/>
  <c r="F14" i="10"/>
  <c r="E14" i="10"/>
  <c r="G13" i="10"/>
  <c r="F13" i="10"/>
  <c r="E13" i="10"/>
  <c r="G12" i="10"/>
  <c r="F12" i="10"/>
  <c r="E12" i="10"/>
  <c r="G11" i="10"/>
  <c r="F11" i="10"/>
  <c r="E11" i="10"/>
  <c r="G10" i="10"/>
  <c r="F10" i="10"/>
  <c r="E10" i="10"/>
  <c r="G9" i="10"/>
  <c r="F9" i="10"/>
  <c r="E9" i="10"/>
  <c r="G8" i="10"/>
  <c r="F8" i="10"/>
  <c r="E8" i="10"/>
  <c r="G7" i="10"/>
  <c r="F7" i="10"/>
  <c r="E7" i="10"/>
  <c r="G6" i="10"/>
  <c r="F6" i="10"/>
  <c r="E6" i="10"/>
  <c r="G5" i="10"/>
  <c r="F5" i="10"/>
  <c r="E5" i="10"/>
  <c r="G4" i="10"/>
  <c r="D34" i="10" s="1"/>
  <c r="F4" i="10"/>
  <c r="E4" i="10"/>
  <c r="I31" i="11"/>
  <c r="H31" i="11"/>
  <c r="G31" i="11"/>
  <c r="F31" i="11"/>
  <c r="I30" i="11"/>
  <c r="H30" i="11"/>
  <c r="G30" i="11"/>
  <c r="F30" i="11"/>
  <c r="I29" i="11"/>
  <c r="H29" i="11"/>
  <c r="G29" i="11"/>
  <c r="F29" i="11"/>
  <c r="I28" i="11"/>
  <c r="H28" i="11"/>
  <c r="G28" i="11"/>
  <c r="F28" i="11"/>
  <c r="I27" i="11"/>
  <c r="H27" i="11"/>
  <c r="G27" i="11"/>
  <c r="F27" i="11"/>
  <c r="I26" i="11"/>
  <c r="H26" i="11"/>
  <c r="G26" i="11"/>
  <c r="F26" i="11"/>
  <c r="I25" i="11"/>
  <c r="H25" i="11"/>
  <c r="G25" i="11"/>
  <c r="F25" i="11"/>
  <c r="I24" i="11"/>
  <c r="H24" i="11"/>
  <c r="G24" i="11"/>
  <c r="F24" i="11"/>
  <c r="I23" i="11"/>
  <c r="H23" i="11"/>
  <c r="G23" i="11"/>
  <c r="F23" i="11"/>
  <c r="I22" i="11"/>
  <c r="H22" i="11"/>
  <c r="G22" i="11"/>
  <c r="F22" i="11"/>
  <c r="I21" i="11"/>
  <c r="H21" i="11"/>
  <c r="G21" i="11"/>
  <c r="F21" i="11"/>
  <c r="I20" i="11"/>
  <c r="H20" i="11"/>
  <c r="G20" i="11"/>
  <c r="F20" i="11"/>
  <c r="I19" i="11"/>
  <c r="H19" i="11"/>
  <c r="G19" i="11"/>
  <c r="F19" i="11"/>
  <c r="I18" i="11"/>
  <c r="H18" i="11"/>
  <c r="G18" i="11"/>
  <c r="F18" i="11"/>
  <c r="I17" i="11"/>
  <c r="H17" i="11"/>
  <c r="G17" i="11"/>
  <c r="F17" i="11"/>
  <c r="I16" i="11"/>
  <c r="H16" i="11"/>
  <c r="G16" i="11"/>
  <c r="F16" i="11"/>
  <c r="I15" i="11"/>
  <c r="H15" i="11"/>
  <c r="G15" i="11"/>
  <c r="F15" i="11"/>
  <c r="I14" i="11"/>
  <c r="H14" i="11"/>
  <c r="G14" i="11"/>
  <c r="F14" i="11"/>
  <c r="I13" i="11"/>
  <c r="H13" i="11"/>
  <c r="G13" i="11"/>
  <c r="F13" i="11"/>
  <c r="I12" i="11"/>
  <c r="H12" i="11"/>
  <c r="G12" i="11"/>
  <c r="F12" i="11"/>
  <c r="I11" i="11"/>
  <c r="H11" i="11"/>
  <c r="G11" i="11"/>
  <c r="F11" i="11"/>
  <c r="I10" i="11"/>
  <c r="H10" i="11"/>
  <c r="G10" i="11"/>
  <c r="F10" i="11"/>
  <c r="I9" i="11"/>
  <c r="H9" i="11"/>
  <c r="G9" i="11"/>
  <c r="F9" i="11"/>
  <c r="I8" i="11"/>
  <c r="H8" i="11"/>
  <c r="G8" i="11"/>
  <c r="F8" i="11"/>
  <c r="I7" i="11"/>
  <c r="H7" i="11"/>
  <c r="G7" i="11"/>
  <c r="F7" i="11"/>
  <c r="I6" i="11"/>
  <c r="H6" i="11"/>
  <c r="G6" i="11"/>
  <c r="F6" i="11"/>
  <c r="I5" i="11"/>
  <c r="H5" i="11"/>
  <c r="G5" i="11"/>
  <c r="F5" i="11"/>
  <c r="I4" i="11"/>
  <c r="H4" i="11"/>
  <c r="D34" i="11" s="1"/>
  <c r="G4" i="11"/>
  <c r="F4" i="11"/>
  <c r="B34" i="11" s="1"/>
  <c r="I31" i="12"/>
  <c r="H31" i="12"/>
  <c r="G31" i="12"/>
  <c r="F31" i="12"/>
  <c r="I30" i="12"/>
  <c r="H30" i="12"/>
  <c r="G30" i="12"/>
  <c r="F30" i="12"/>
  <c r="I29" i="12"/>
  <c r="H29" i="12"/>
  <c r="G29" i="12"/>
  <c r="F29" i="12"/>
  <c r="I28" i="12"/>
  <c r="H28" i="12"/>
  <c r="G28" i="12"/>
  <c r="F28" i="12"/>
  <c r="I27" i="12"/>
  <c r="H27" i="12"/>
  <c r="G27" i="12"/>
  <c r="F27" i="12"/>
  <c r="I26" i="12"/>
  <c r="H26" i="12"/>
  <c r="G26" i="12"/>
  <c r="F26" i="12"/>
  <c r="I25" i="12"/>
  <c r="H25" i="12"/>
  <c r="G25" i="12"/>
  <c r="F25" i="12"/>
  <c r="I24" i="12"/>
  <c r="H24" i="12"/>
  <c r="G24" i="12"/>
  <c r="F24" i="12"/>
  <c r="I23" i="12"/>
  <c r="H23" i="12"/>
  <c r="G23" i="12"/>
  <c r="F23" i="12"/>
  <c r="I22" i="12"/>
  <c r="H22" i="12"/>
  <c r="G22" i="12"/>
  <c r="F22" i="12"/>
  <c r="I21" i="12"/>
  <c r="H21" i="12"/>
  <c r="G21" i="12"/>
  <c r="F21" i="12"/>
  <c r="I20" i="12"/>
  <c r="H20" i="12"/>
  <c r="G20" i="12"/>
  <c r="F20" i="12"/>
  <c r="I19" i="12"/>
  <c r="H19" i="12"/>
  <c r="G19" i="12"/>
  <c r="F19" i="12"/>
  <c r="I18" i="12"/>
  <c r="H18" i="12"/>
  <c r="G18" i="12"/>
  <c r="F18" i="12"/>
  <c r="I17" i="12"/>
  <c r="H17" i="12"/>
  <c r="G17" i="12"/>
  <c r="F17" i="12"/>
  <c r="I16" i="12"/>
  <c r="H16" i="12"/>
  <c r="G16" i="12"/>
  <c r="F16" i="12"/>
  <c r="I15" i="12"/>
  <c r="H15" i="12"/>
  <c r="G15" i="12"/>
  <c r="F15" i="12"/>
  <c r="I14" i="12"/>
  <c r="H14" i="12"/>
  <c r="G14" i="12"/>
  <c r="F14" i="12"/>
  <c r="I13" i="12"/>
  <c r="H13" i="12"/>
  <c r="G13" i="12"/>
  <c r="F13" i="12"/>
  <c r="I12" i="12"/>
  <c r="H12" i="12"/>
  <c r="G12" i="12"/>
  <c r="F12" i="12"/>
  <c r="I11" i="12"/>
  <c r="H11" i="12"/>
  <c r="G11" i="12"/>
  <c r="F11" i="12"/>
  <c r="I10" i="12"/>
  <c r="H10" i="12"/>
  <c r="G10" i="12"/>
  <c r="F10" i="12"/>
  <c r="I9" i="12"/>
  <c r="H9" i="12"/>
  <c r="G9" i="12"/>
  <c r="F9" i="12"/>
  <c r="I8" i="12"/>
  <c r="H8" i="12"/>
  <c r="G8" i="12"/>
  <c r="F8" i="12"/>
  <c r="I7" i="12"/>
  <c r="H7" i="12"/>
  <c r="G7" i="12"/>
  <c r="F7" i="12"/>
  <c r="I6" i="12"/>
  <c r="H6" i="12"/>
  <c r="G6" i="12"/>
  <c r="F6" i="12"/>
  <c r="I5" i="12"/>
  <c r="H5" i="12"/>
  <c r="G5" i="12"/>
  <c r="F5" i="12"/>
  <c r="I4" i="12"/>
  <c r="H4" i="12"/>
  <c r="G4" i="12"/>
  <c r="F4" i="12"/>
  <c r="F31" i="85"/>
  <c r="E31" i="85"/>
  <c r="G31" i="85" s="1"/>
  <c r="F30" i="85"/>
  <c r="E30" i="85"/>
  <c r="G30" i="85" s="1"/>
  <c r="F29" i="85"/>
  <c r="E29" i="85"/>
  <c r="G29" i="85" s="1"/>
  <c r="F28" i="85"/>
  <c r="E28" i="85"/>
  <c r="G28" i="85" s="1"/>
  <c r="F27" i="85"/>
  <c r="E27" i="85"/>
  <c r="G27" i="85" s="1"/>
  <c r="F26" i="85"/>
  <c r="E26" i="85"/>
  <c r="G26" i="85" s="1"/>
  <c r="F25" i="85"/>
  <c r="E25" i="85"/>
  <c r="G25" i="85" s="1"/>
  <c r="F24" i="85"/>
  <c r="E24" i="85"/>
  <c r="G24" i="85" s="1"/>
  <c r="F23" i="85"/>
  <c r="E23" i="85"/>
  <c r="G23" i="85" s="1"/>
  <c r="F22" i="85"/>
  <c r="E22" i="85"/>
  <c r="G22" i="85" s="1"/>
  <c r="F21" i="85"/>
  <c r="E21" i="85"/>
  <c r="G21" i="85" s="1"/>
  <c r="F20" i="85"/>
  <c r="E20" i="85"/>
  <c r="G20" i="85" s="1"/>
  <c r="F19" i="85"/>
  <c r="E19" i="85"/>
  <c r="G19" i="85" s="1"/>
  <c r="F18" i="85"/>
  <c r="E18" i="85"/>
  <c r="G18" i="85" s="1"/>
  <c r="F17" i="85"/>
  <c r="E17" i="85"/>
  <c r="G17" i="85" s="1"/>
  <c r="F16" i="85"/>
  <c r="E16" i="85"/>
  <c r="G16" i="85" s="1"/>
  <c r="F15" i="85"/>
  <c r="E15" i="85"/>
  <c r="G15" i="85" s="1"/>
  <c r="F14" i="85"/>
  <c r="E14" i="85"/>
  <c r="G14" i="85" s="1"/>
  <c r="F13" i="85"/>
  <c r="E13" i="85"/>
  <c r="G13" i="85" s="1"/>
  <c r="F12" i="85"/>
  <c r="E12" i="85"/>
  <c r="G12" i="85" s="1"/>
  <c r="F11" i="85"/>
  <c r="E11" i="85"/>
  <c r="G11" i="85" s="1"/>
  <c r="F10" i="85"/>
  <c r="E10" i="85"/>
  <c r="G10" i="85" s="1"/>
  <c r="F9" i="85"/>
  <c r="E9" i="85"/>
  <c r="G9" i="85" s="1"/>
  <c r="F8" i="85"/>
  <c r="E8" i="85"/>
  <c r="G8" i="85" s="1"/>
  <c r="F7" i="85"/>
  <c r="E7" i="85"/>
  <c r="G7" i="85" s="1"/>
  <c r="F6" i="85"/>
  <c r="E6" i="85"/>
  <c r="G6" i="85" s="1"/>
  <c r="F5" i="85"/>
  <c r="C34" i="85" s="1"/>
  <c r="E5" i="85"/>
  <c r="G5" i="85" s="1"/>
  <c r="W32" i="62"/>
  <c r="V32" i="62"/>
  <c r="U32" i="62"/>
  <c r="T32" i="62"/>
  <c r="S32" i="62"/>
  <c r="R32" i="62"/>
  <c r="W31" i="62"/>
  <c r="V31" i="62"/>
  <c r="U31" i="62"/>
  <c r="T31" i="62"/>
  <c r="S31" i="62"/>
  <c r="R31" i="62"/>
  <c r="W30" i="62"/>
  <c r="V30" i="62"/>
  <c r="U30" i="62"/>
  <c r="T30" i="62"/>
  <c r="S30" i="62"/>
  <c r="R30" i="62"/>
  <c r="W29" i="62"/>
  <c r="V29" i="62"/>
  <c r="U29" i="62"/>
  <c r="T29" i="62"/>
  <c r="S29" i="62"/>
  <c r="R29" i="62"/>
  <c r="W28" i="62"/>
  <c r="V28" i="62"/>
  <c r="U28" i="62"/>
  <c r="T28" i="62"/>
  <c r="S28" i="62"/>
  <c r="R28" i="62"/>
  <c r="W27" i="62"/>
  <c r="V27" i="62"/>
  <c r="U27" i="62"/>
  <c r="T27" i="62"/>
  <c r="S27" i="62"/>
  <c r="R27" i="62"/>
  <c r="W26" i="62"/>
  <c r="V26" i="62"/>
  <c r="U26" i="62"/>
  <c r="T26" i="62"/>
  <c r="S26" i="62"/>
  <c r="R26" i="62"/>
  <c r="W25" i="62"/>
  <c r="V25" i="62"/>
  <c r="U25" i="62"/>
  <c r="T25" i="62"/>
  <c r="S25" i="62"/>
  <c r="R25" i="62"/>
  <c r="W24" i="62"/>
  <c r="V24" i="62"/>
  <c r="U24" i="62"/>
  <c r="T24" i="62"/>
  <c r="S24" i="62"/>
  <c r="R24" i="62"/>
  <c r="V23" i="62"/>
  <c r="U23" i="62"/>
  <c r="T23" i="62"/>
  <c r="S23" i="62"/>
  <c r="R23" i="62"/>
  <c r="U22" i="62"/>
  <c r="T22" i="62"/>
  <c r="S22" i="62"/>
  <c r="R22" i="62"/>
  <c r="W21" i="62"/>
  <c r="U21" i="62"/>
  <c r="T21" i="62"/>
  <c r="S21" i="62"/>
  <c r="R21" i="62"/>
  <c r="W20" i="62"/>
  <c r="U20" i="62"/>
  <c r="T20" i="62"/>
  <c r="S20" i="62"/>
  <c r="R20" i="62"/>
  <c r="W19" i="62"/>
  <c r="U19" i="62"/>
  <c r="T19" i="62"/>
  <c r="S19" i="62"/>
  <c r="R19" i="62"/>
  <c r="W18" i="62"/>
  <c r="U18" i="62"/>
  <c r="T18" i="62"/>
  <c r="S18" i="62"/>
  <c r="R18" i="62"/>
  <c r="W17" i="62"/>
  <c r="U17" i="62"/>
  <c r="T17" i="62"/>
  <c r="S17" i="62"/>
  <c r="R17" i="62"/>
  <c r="W16" i="62"/>
  <c r="U16" i="62"/>
  <c r="T16" i="62"/>
  <c r="S16" i="62"/>
  <c r="R16" i="62"/>
  <c r="W15" i="62"/>
  <c r="U15" i="62"/>
  <c r="T15" i="62"/>
  <c r="S15" i="62"/>
  <c r="R15" i="62"/>
  <c r="W14" i="62"/>
  <c r="U14" i="62"/>
  <c r="T14" i="62"/>
  <c r="S14" i="62"/>
  <c r="R14" i="62"/>
  <c r="W13" i="62"/>
  <c r="U13" i="62"/>
  <c r="T13" i="62"/>
  <c r="S13" i="62"/>
  <c r="R13" i="62"/>
  <c r="W12" i="62"/>
  <c r="U12" i="62"/>
  <c r="T12" i="62"/>
  <c r="S12" i="62"/>
  <c r="R12" i="62"/>
  <c r="W11" i="62"/>
  <c r="U11" i="62"/>
  <c r="T11" i="62"/>
  <c r="S11" i="62"/>
  <c r="R11" i="62"/>
  <c r="W10" i="62"/>
  <c r="U10" i="62"/>
  <c r="T10" i="62"/>
  <c r="S10" i="62"/>
  <c r="R10" i="62"/>
  <c r="W9" i="62"/>
  <c r="U9" i="62"/>
  <c r="T9" i="62"/>
  <c r="S9" i="62"/>
  <c r="R9" i="62"/>
  <c r="W8" i="62"/>
  <c r="U8" i="62"/>
  <c r="T8" i="62"/>
  <c r="S8" i="62"/>
  <c r="R8" i="62"/>
  <c r="W7" i="62"/>
  <c r="U7" i="62"/>
  <c r="T7" i="62"/>
  <c r="S7" i="62"/>
  <c r="R7" i="62"/>
  <c r="W6" i="62"/>
  <c r="U6" i="62"/>
  <c r="T6" i="62"/>
  <c r="S6" i="62"/>
  <c r="R6" i="62"/>
  <c r="W5" i="62"/>
  <c r="U5" i="62"/>
  <c r="T5" i="62"/>
  <c r="S5" i="62"/>
  <c r="C35" i="62" s="1"/>
  <c r="R5" i="62"/>
  <c r="F32" i="84"/>
  <c r="E32" i="84"/>
  <c r="F31" i="84"/>
  <c r="E31" i="84"/>
  <c r="F30" i="84"/>
  <c r="E30" i="84"/>
  <c r="F29" i="84"/>
  <c r="E29" i="84"/>
  <c r="F28" i="84"/>
  <c r="E28" i="84"/>
  <c r="F27" i="84"/>
  <c r="E27" i="84"/>
  <c r="F26" i="84"/>
  <c r="E26" i="84"/>
  <c r="F25" i="84"/>
  <c r="E25" i="84"/>
  <c r="F24" i="84"/>
  <c r="E24" i="84"/>
  <c r="F23" i="84"/>
  <c r="E23" i="84"/>
  <c r="F22" i="84"/>
  <c r="E22" i="84"/>
  <c r="F21" i="84"/>
  <c r="E21" i="84"/>
  <c r="F20" i="84"/>
  <c r="E20" i="84"/>
  <c r="F19" i="84"/>
  <c r="E19" i="84"/>
  <c r="F18" i="84"/>
  <c r="E18" i="84"/>
  <c r="F17" i="84"/>
  <c r="E17" i="84"/>
  <c r="F16" i="84"/>
  <c r="E16" i="84"/>
  <c r="F15" i="84"/>
  <c r="E15" i="84"/>
  <c r="F14" i="84"/>
  <c r="E14" i="84"/>
  <c r="F13" i="84"/>
  <c r="E13" i="84"/>
  <c r="F12" i="84"/>
  <c r="E12" i="84"/>
  <c r="F11" i="84"/>
  <c r="E11" i="84"/>
  <c r="F10" i="84"/>
  <c r="E10" i="84"/>
  <c r="F9" i="84"/>
  <c r="E9" i="84"/>
  <c r="F8" i="84"/>
  <c r="E8" i="84"/>
  <c r="F7" i="84"/>
  <c r="E7" i="84"/>
  <c r="F6" i="84"/>
  <c r="E6" i="84"/>
  <c r="F5" i="84"/>
  <c r="E5" i="84"/>
  <c r="M32" i="2"/>
  <c r="L32" i="2"/>
  <c r="K32" i="2"/>
  <c r="J32" i="2"/>
  <c r="I32" i="2"/>
  <c r="L31" i="2"/>
  <c r="K31" i="2"/>
  <c r="J31" i="2"/>
  <c r="I31" i="2"/>
  <c r="L30" i="2"/>
  <c r="K30" i="2"/>
  <c r="J30" i="2"/>
  <c r="I30" i="2"/>
  <c r="M29" i="2"/>
  <c r="L29" i="2"/>
  <c r="K29" i="2"/>
  <c r="J29" i="2"/>
  <c r="I29" i="2"/>
  <c r="H29" i="2"/>
  <c r="M28" i="2"/>
  <c r="L28" i="2"/>
  <c r="K28" i="2"/>
  <c r="J28" i="2"/>
  <c r="I28" i="2"/>
  <c r="H28" i="2"/>
  <c r="M27" i="2"/>
  <c r="L27" i="2"/>
  <c r="K27" i="2"/>
  <c r="J27" i="2"/>
  <c r="I27" i="2"/>
  <c r="H27" i="2"/>
  <c r="M26" i="2"/>
  <c r="L26" i="2"/>
  <c r="K26" i="2"/>
  <c r="J26" i="2"/>
  <c r="I26" i="2"/>
  <c r="H26" i="2"/>
  <c r="M25" i="2"/>
  <c r="L25" i="2"/>
  <c r="K25" i="2"/>
  <c r="J25" i="2"/>
  <c r="I25" i="2"/>
  <c r="H25" i="2"/>
  <c r="M24" i="2"/>
  <c r="L24" i="2"/>
  <c r="K24" i="2"/>
  <c r="J24" i="2"/>
  <c r="I24" i="2"/>
  <c r="H24" i="2"/>
  <c r="M23" i="2"/>
  <c r="K23" i="2"/>
  <c r="J23" i="2"/>
  <c r="I23" i="2"/>
  <c r="H23" i="2"/>
  <c r="M22" i="2"/>
  <c r="K22" i="2"/>
  <c r="J22" i="2"/>
  <c r="I22" i="2"/>
  <c r="H22" i="2"/>
  <c r="M21" i="2"/>
  <c r="K21" i="2"/>
  <c r="J21" i="2"/>
  <c r="I21" i="2"/>
  <c r="H21" i="2"/>
  <c r="M20" i="2"/>
  <c r="K20" i="2"/>
  <c r="J20" i="2"/>
  <c r="I20" i="2"/>
  <c r="H20" i="2"/>
  <c r="M19" i="2"/>
  <c r="K19" i="2"/>
  <c r="J19" i="2"/>
  <c r="I19" i="2"/>
  <c r="H19" i="2"/>
  <c r="M18" i="2"/>
  <c r="K18" i="2"/>
  <c r="J18" i="2"/>
  <c r="I18" i="2"/>
  <c r="H18" i="2"/>
  <c r="M17" i="2"/>
  <c r="K17" i="2"/>
  <c r="J17" i="2"/>
  <c r="I17" i="2"/>
  <c r="H17" i="2"/>
  <c r="M16" i="2"/>
  <c r="K16" i="2"/>
  <c r="J16" i="2"/>
  <c r="I16" i="2"/>
  <c r="H16" i="2"/>
  <c r="M15" i="2"/>
  <c r="K15" i="2"/>
  <c r="J15" i="2"/>
  <c r="I15" i="2"/>
  <c r="H15" i="2"/>
  <c r="M14" i="2"/>
  <c r="K14" i="2"/>
  <c r="J14" i="2"/>
  <c r="I14" i="2"/>
  <c r="H14" i="2"/>
  <c r="M13" i="2"/>
  <c r="K13" i="2"/>
  <c r="J13" i="2"/>
  <c r="I13" i="2"/>
  <c r="M12" i="2"/>
  <c r="K12" i="2"/>
  <c r="J12" i="2"/>
  <c r="I12" i="2"/>
  <c r="H12" i="2"/>
  <c r="M11" i="2"/>
  <c r="K11" i="2"/>
  <c r="J11" i="2"/>
  <c r="I11" i="2"/>
  <c r="H11" i="2"/>
  <c r="M10" i="2"/>
  <c r="K10" i="2"/>
  <c r="J10" i="2"/>
  <c r="I10" i="2"/>
  <c r="H10" i="2"/>
  <c r="M9" i="2"/>
  <c r="K9" i="2"/>
  <c r="J9" i="2"/>
  <c r="I9" i="2"/>
  <c r="H9" i="2"/>
  <c r="M8" i="2"/>
  <c r="K8" i="2"/>
  <c r="J8" i="2"/>
  <c r="I8" i="2"/>
  <c r="H8" i="2"/>
  <c r="M7" i="2"/>
  <c r="K7" i="2"/>
  <c r="J7" i="2"/>
  <c r="I7" i="2"/>
  <c r="H7" i="2"/>
  <c r="M6" i="2"/>
  <c r="K6" i="2"/>
  <c r="J6" i="2"/>
  <c r="I6" i="2"/>
  <c r="H6" i="2"/>
  <c r="G31" i="1"/>
  <c r="F31" i="1"/>
  <c r="E31" i="1"/>
  <c r="G30" i="1"/>
  <c r="F30" i="1"/>
  <c r="E30" i="1"/>
  <c r="G29" i="1"/>
  <c r="F29" i="1"/>
  <c r="E29" i="1"/>
  <c r="G28" i="1"/>
  <c r="F28" i="1"/>
  <c r="E28" i="1"/>
  <c r="G27" i="1"/>
  <c r="F27" i="1"/>
  <c r="E27" i="1"/>
  <c r="G26" i="1"/>
  <c r="F26" i="1"/>
  <c r="E26" i="1"/>
  <c r="G25" i="1"/>
  <c r="F25" i="1"/>
  <c r="E25" i="1"/>
  <c r="G24" i="1"/>
  <c r="F24" i="1"/>
  <c r="G23" i="1"/>
  <c r="F23" i="1"/>
  <c r="E23" i="1"/>
  <c r="G22" i="1"/>
  <c r="F22" i="1"/>
  <c r="E22" i="1"/>
  <c r="G21" i="1"/>
  <c r="F21" i="1"/>
  <c r="E21" i="1"/>
  <c r="G20" i="1"/>
  <c r="F20" i="1"/>
  <c r="E20" i="1"/>
  <c r="G19" i="1"/>
  <c r="F19" i="1"/>
  <c r="E19" i="1"/>
  <c r="G18" i="1"/>
  <c r="F18" i="1"/>
  <c r="E18" i="1"/>
  <c r="G17" i="1"/>
  <c r="F17" i="1"/>
  <c r="E17" i="1"/>
  <c r="G16" i="1"/>
  <c r="F16" i="1"/>
  <c r="E16" i="1"/>
  <c r="G15" i="1"/>
  <c r="F15" i="1"/>
  <c r="E15" i="1"/>
  <c r="G14" i="1"/>
  <c r="F14" i="1"/>
  <c r="E14" i="1"/>
  <c r="G13" i="1"/>
  <c r="F13" i="1"/>
  <c r="E13" i="1"/>
  <c r="G12" i="1"/>
  <c r="F12" i="1"/>
  <c r="E12" i="1"/>
  <c r="G11" i="1"/>
  <c r="F11" i="1"/>
  <c r="E11" i="1"/>
  <c r="G10" i="1"/>
  <c r="F10" i="1"/>
  <c r="E10" i="1"/>
  <c r="G9" i="1"/>
  <c r="F9" i="1"/>
  <c r="E9" i="1"/>
  <c r="G8" i="1"/>
  <c r="F8" i="1"/>
  <c r="E8" i="1"/>
  <c r="G7" i="1"/>
  <c r="F7" i="1"/>
  <c r="E7" i="1"/>
  <c r="G6" i="1"/>
  <c r="F6" i="1"/>
  <c r="E6" i="1"/>
  <c r="F5" i="1"/>
  <c r="E5" i="1"/>
  <c r="B34" i="8" l="1"/>
  <c r="B34" i="7"/>
  <c r="B34" i="1"/>
  <c r="C34" i="11"/>
  <c r="C34" i="8"/>
  <c r="C34" i="7"/>
  <c r="B34" i="30"/>
  <c r="E34" i="8"/>
  <c r="C34" i="30"/>
  <c r="C34" i="6"/>
  <c r="B35" i="84"/>
  <c r="B34" i="10"/>
  <c r="B34" i="44"/>
  <c r="G34" i="7"/>
  <c r="B34" i="6"/>
  <c r="E34" i="11"/>
  <c r="C34" i="10"/>
  <c r="C34" i="44"/>
  <c r="H34" i="7"/>
  <c r="C34" i="5"/>
  <c r="I34" i="7"/>
  <c r="D34" i="5"/>
  <c r="E34" i="44"/>
  <c r="J34" i="7"/>
  <c r="D34" i="44"/>
  <c r="B34" i="12"/>
  <c r="B34" i="9"/>
  <c r="K34" i="7"/>
  <c r="B34" i="85"/>
  <c r="C34" i="12"/>
  <c r="C34" i="9"/>
  <c r="L34" i="7"/>
  <c r="E34" i="12"/>
  <c r="C34" i="1"/>
  <c r="D34" i="1"/>
  <c r="D34" i="12"/>
  <c r="D34" i="9"/>
  <c r="B17" i="92"/>
  <c r="C17" i="92"/>
  <c r="D17" i="92"/>
  <c r="E17" i="92"/>
  <c r="F17" i="92"/>
  <c r="G17" i="92"/>
  <c r="H17" i="92"/>
  <c r="D35" i="62"/>
  <c r="E35" i="62"/>
  <c r="C35" i="84"/>
  <c r="D35" i="2"/>
  <c r="B35" i="62"/>
  <c r="D34" i="7"/>
  <c r="E35" i="2"/>
  <c r="C35" i="2"/>
  <c r="BN33" i="87"/>
  <c r="BQ33" i="87"/>
  <c r="T33" i="87" l="1"/>
  <c r="T32" i="87"/>
  <c r="J29" i="44"/>
  <c r="K29" i="44" s="1"/>
  <c r="J30" i="44"/>
  <c r="K30" i="44" s="1"/>
  <c r="J31" i="44"/>
  <c r="K31" i="44" s="1"/>
  <c r="J28" i="44"/>
  <c r="D30" i="85"/>
  <c r="D31" i="85"/>
  <c r="L31" i="62"/>
  <c r="M31" i="62"/>
  <c r="N31" i="62"/>
  <c r="O31" i="62"/>
  <c r="P31" i="62"/>
  <c r="L32" i="62"/>
  <c r="M32" i="62"/>
  <c r="N32" i="62"/>
  <c r="O32" i="62"/>
  <c r="P32" i="62"/>
  <c r="D29" i="84"/>
  <c r="D30" i="84"/>
  <c r="D32" i="84"/>
  <c r="D31" i="84"/>
  <c r="E33" i="87"/>
  <c r="E32" i="87"/>
  <c r="B32" i="2"/>
  <c r="H33" i="2" s="1"/>
  <c r="B31" i="2"/>
  <c r="K32" i="62" l="1"/>
  <c r="H32" i="2"/>
  <c r="K31" i="62"/>
  <c r="P7" i="62"/>
  <c r="P4" i="62"/>
  <c r="L5" i="62"/>
  <c r="M5" i="62"/>
  <c r="N5" i="62"/>
  <c r="P5" i="62"/>
  <c r="L6" i="62"/>
  <c r="M6" i="62"/>
  <c r="N6" i="62"/>
  <c r="P6" i="62"/>
  <c r="L7" i="62"/>
  <c r="M7" i="62"/>
  <c r="N7" i="62"/>
  <c r="L8" i="62"/>
  <c r="M8" i="62"/>
  <c r="N8" i="62"/>
  <c r="P8" i="62"/>
  <c r="L9" i="62"/>
  <c r="M9" i="62"/>
  <c r="N9" i="62"/>
  <c r="P9" i="62"/>
  <c r="L10" i="62"/>
  <c r="M10" i="62"/>
  <c r="N10" i="62"/>
  <c r="P10" i="62"/>
  <c r="L11" i="62"/>
  <c r="M11" i="62"/>
  <c r="N11" i="62"/>
  <c r="P11" i="62"/>
  <c r="L12" i="62"/>
  <c r="M12" i="62"/>
  <c r="N12" i="62"/>
  <c r="P12" i="62"/>
  <c r="L13" i="62"/>
  <c r="M13" i="62"/>
  <c r="N13" i="62"/>
  <c r="P13" i="62"/>
  <c r="L14" i="62"/>
  <c r="M14" i="62"/>
  <c r="N14" i="62"/>
  <c r="P14" i="62"/>
  <c r="L15" i="62"/>
  <c r="M15" i="62"/>
  <c r="N15" i="62"/>
  <c r="P15" i="62"/>
  <c r="L16" i="62"/>
  <c r="M16" i="62"/>
  <c r="N16" i="62"/>
  <c r="P16" i="62"/>
  <c r="L17" i="62"/>
  <c r="M17" i="62"/>
  <c r="N17" i="62"/>
  <c r="P17" i="62"/>
  <c r="L18" i="62"/>
  <c r="M18" i="62"/>
  <c r="N18" i="62"/>
  <c r="P18" i="62"/>
  <c r="L19" i="62"/>
  <c r="M19" i="62"/>
  <c r="N19" i="62"/>
  <c r="P19" i="62"/>
  <c r="L20" i="62"/>
  <c r="M20" i="62"/>
  <c r="N20" i="62"/>
  <c r="P20" i="62"/>
  <c r="L21" i="62"/>
  <c r="M21" i="62"/>
  <c r="N21" i="62"/>
  <c r="P21" i="62"/>
  <c r="L22" i="62"/>
  <c r="M22" i="62"/>
  <c r="N22" i="62"/>
  <c r="L23" i="62"/>
  <c r="M23" i="62"/>
  <c r="N23" i="62"/>
  <c r="O23" i="62"/>
  <c r="P23" i="62"/>
  <c r="L24" i="62"/>
  <c r="M24" i="62"/>
  <c r="N24" i="62"/>
  <c r="O24" i="62"/>
  <c r="P24" i="62"/>
  <c r="L25" i="62"/>
  <c r="M25" i="62"/>
  <c r="N25" i="62"/>
  <c r="O25" i="62"/>
  <c r="P25" i="62"/>
  <c r="L26" i="62"/>
  <c r="M26" i="62"/>
  <c r="N26" i="62"/>
  <c r="O26" i="62"/>
  <c r="P26" i="62"/>
  <c r="L27" i="62"/>
  <c r="M27" i="62"/>
  <c r="N27" i="62"/>
  <c r="O27" i="62"/>
  <c r="P27" i="62"/>
  <c r="L28" i="62"/>
  <c r="M28" i="62"/>
  <c r="N28" i="62"/>
  <c r="O28" i="62"/>
  <c r="P28" i="62"/>
  <c r="L29" i="62"/>
  <c r="M29" i="62"/>
  <c r="N29" i="62"/>
  <c r="O29" i="62"/>
  <c r="P29" i="62"/>
  <c r="L30" i="62"/>
  <c r="M30" i="62"/>
  <c r="N30" i="62"/>
  <c r="O30" i="62"/>
  <c r="L4" i="62"/>
  <c r="M4" i="62"/>
  <c r="N4" i="62"/>
  <c r="K5" i="62"/>
  <c r="K6" i="62"/>
  <c r="K7" i="62"/>
  <c r="K8" i="62"/>
  <c r="K9" i="62"/>
  <c r="K10" i="62"/>
  <c r="K11" i="62"/>
  <c r="K12" i="62"/>
  <c r="K13" i="62"/>
  <c r="K14" i="62"/>
  <c r="K15" i="62"/>
  <c r="K16" i="62"/>
  <c r="K17" i="62"/>
  <c r="K18" i="62"/>
  <c r="K19" i="62"/>
  <c r="K20" i="62"/>
  <c r="K21" i="62"/>
  <c r="K22" i="62"/>
  <c r="K23" i="62"/>
  <c r="K24" i="62"/>
  <c r="K25" i="62"/>
  <c r="K26" i="62"/>
  <c r="K27" i="62"/>
  <c r="K28" i="62"/>
  <c r="K29" i="62"/>
  <c r="K4" i="62"/>
  <c r="G22" i="62" l="1"/>
  <c r="P22" i="62" l="1"/>
  <c r="W22" i="62"/>
  <c r="G35" i="62" s="1"/>
  <c r="W23" i="62"/>
  <c r="D29" i="85"/>
  <c r="B30" i="2"/>
  <c r="K30" i="62" l="1"/>
  <c r="H30" i="2"/>
  <c r="B35" i="2" s="1"/>
  <c r="H31" i="2"/>
  <c r="G30" i="2"/>
  <c r="L5" i="44"/>
  <c r="P30" i="62" l="1"/>
  <c r="M30" i="2"/>
  <c r="G35" i="2" s="1"/>
  <c r="M31" i="2"/>
  <c r="K28" i="44"/>
  <c r="J27" i="44"/>
  <c r="K27" i="44" s="1"/>
  <c r="J26" i="44"/>
  <c r="K26" i="44" s="1"/>
  <c r="J25" i="44"/>
  <c r="K25" i="44" s="1"/>
  <c r="J24" i="44"/>
  <c r="K24" i="44" s="1"/>
  <c r="J23" i="44"/>
  <c r="K23" i="44" s="1"/>
  <c r="J22" i="44"/>
  <c r="K22" i="44" s="1"/>
  <c r="D22" i="85" l="1"/>
  <c r="D23" i="85"/>
  <c r="D23" i="84"/>
  <c r="D24" i="84"/>
  <c r="D24" i="85" l="1"/>
  <c r="D25" i="85"/>
  <c r="D26" i="85"/>
  <c r="D27" i="85"/>
  <c r="D28" i="85"/>
  <c r="D25" i="84" l="1"/>
  <c r="D26" i="84"/>
  <c r="D27" i="84"/>
  <c r="D28" i="84"/>
  <c r="D21" i="85" l="1"/>
  <c r="D20" i="85"/>
  <c r="D19" i="85"/>
  <c r="D17" i="85"/>
  <c r="D16" i="85"/>
  <c r="D15" i="85"/>
  <c r="D14" i="85"/>
  <c r="D13" i="85"/>
  <c r="D12" i="85"/>
  <c r="D11" i="85"/>
  <c r="D10" i="85"/>
  <c r="D9" i="85"/>
  <c r="D8" i="85"/>
  <c r="D7" i="85"/>
  <c r="D6" i="85"/>
  <c r="D5" i="85"/>
  <c r="D4" i="85"/>
  <c r="D22" i="84"/>
  <c r="D21" i="84"/>
  <c r="D20" i="84"/>
  <c r="D19" i="84"/>
  <c r="D18" i="84"/>
  <c r="D17" i="84"/>
  <c r="D16" i="84"/>
  <c r="D15" i="84"/>
  <c r="D14" i="84"/>
  <c r="D13" i="84"/>
  <c r="D12" i="84"/>
  <c r="D11" i="84"/>
  <c r="D10" i="84"/>
  <c r="D9" i="84"/>
  <c r="D8" i="84"/>
  <c r="D7" i="84"/>
  <c r="D6" i="84"/>
  <c r="D5" i="84"/>
  <c r="D4" i="84"/>
  <c r="J3" i="44"/>
  <c r="K3" i="44" s="1"/>
  <c r="J4" i="44"/>
  <c r="K4" i="44" s="1"/>
  <c r="J6" i="44"/>
  <c r="K6" i="44" s="1"/>
  <c r="J7" i="44"/>
  <c r="K7" i="44" s="1"/>
  <c r="J8" i="44"/>
  <c r="K8" i="44" s="1"/>
  <c r="J9" i="44"/>
  <c r="K9" i="44" s="1"/>
  <c r="J10" i="44"/>
  <c r="K10" i="44" s="1"/>
  <c r="J11" i="44"/>
  <c r="K11" i="44" s="1"/>
  <c r="J12" i="44"/>
  <c r="K12" i="44" s="1"/>
  <c r="J13" i="44"/>
  <c r="K13" i="44" s="1"/>
  <c r="J14" i="44"/>
  <c r="K14" i="44" s="1"/>
  <c r="J15" i="44"/>
  <c r="K15" i="44" s="1"/>
  <c r="J16" i="44"/>
  <c r="K16" i="44" s="1"/>
  <c r="J17" i="44"/>
  <c r="K17" i="44" s="1"/>
  <c r="J18" i="44"/>
  <c r="K18" i="44" s="1"/>
  <c r="J19" i="44"/>
  <c r="K19" i="44" s="1"/>
  <c r="J20" i="44"/>
  <c r="K20" i="44" s="1"/>
  <c r="J21" i="44"/>
  <c r="K21" i="44" s="1"/>
  <c r="B9" i="5" l="1"/>
  <c r="B8" i="5"/>
  <c r="B7" i="5"/>
  <c r="B6" i="5"/>
  <c r="B5" i="5"/>
  <c r="B4" i="5"/>
  <c r="B3" i="5"/>
  <c r="F5" i="62"/>
  <c r="F6" i="62"/>
  <c r="F8" i="62"/>
  <c r="V8" i="62" s="1"/>
  <c r="F9" i="62"/>
  <c r="F10" i="62"/>
  <c r="F11" i="62"/>
  <c r="F12" i="62"/>
  <c r="F4" i="62"/>
  <c r="F5" i="2"/>
  <c r="L5" i="2" s="1"/>
  <c r="F6" i="2"/>
  <c r="F7" i="2"/>
  <c r="F8" i="2"/>
  <c r="F9" i="2"/>
  <c r="L9" i="2" s="1"/>
  <c r="F10" i="2"/>
  <c r="F11" i="2"/>
  <c r="F12" i="2"/>
  <c r="F13" i="2"/>
  <c r="L13" i="2" s="1"/>
  <c r="F4" i="2"/>
  <c r="D14" i="8"/>
  <c r="D13" i="8"/>
  <c r="D12" i="8"/>
  <c r="H12" i="8" s="1"/>
  <c r="F14" i="62"/>
  <c r="F15" i="62"/>
  <c r="F16" i="62"/>
  <c r="F17" i="62"/>
  <c r="F18" i="62"/>
  <c r="F19" i="62"/>
  <c r="F20" i="62"/>
  <c r="F21" i="62"/>
  <c r="F13" i="62"/>
  <c r="F14" i="2"/>
  <c r="F15" i="2"/>
  <c r="F16" i="2"/>
  <c r="L16" i="2" s="1"/>
  <c r="F17" i="2"/>
  <c r="F18" i="2"/>
  <c r="F19" i="2"/>
  <c r="F20" i="2"/>
  <c r="F21" i="2"/>
  <c r="F22" i="2"/>
  <c r="J5" i="44"/>
  <c r="V5" i="62" l="1"/>
  <c r="L19" i="2"/>
  <c r="L18" i="2"/>
  <c r="L15" i="2"/>
  <c r="D34" i="8"/>
  <c r="V19" i="62"/>
  <c r="V15" i="62"/>
  <c r="L20" i="2"/>
  <c r="F6" i="5"/>
  <c r="V12" i="62"/>
  <c r="L12" i="2"/>
  <c r="L8" i="2"/>
  <c r="H13" i="8"/>
  <c r="F7" i="5"/>
  <c r="H15" i="8"/>
  <c r="H14" i="8"/>
  <c r="B34" i="5"/>
  <c r="F8" i="5"/>
  <c r="F5" i="5"/>
  <c r="F10" i="5"/>
  <c r="F9" i="5"/>
  <c r="V20" i="62"/>
  <c r="V16" i="62"/>
  <c r="V9" i="62"/>
  <c r="O17" i="62"/>
  <c r="V17" i="62"/>
  <c r="O21" i="62"/>
  <c r="V22" i="62"/>
  <c r="V21" i="62"/>
  <c r="O10" i="62"/>
  <c r="V10" i="62"/>
  <c r="V13" i="62"/>
  <c r="V18" i="62"/>
  <c r="V14" i="62"/>
  <c r="V11" i="62"/>
  <c r="V6" i="62"/>
  <c r="V7" i="62"/>
  <c r="O22" i="62"/>
  <c r="L22" i="2"/>
  <c r="L23" i="2"/>
  <c r="L14" i="2"/>
  <c r="O19" i="62"/>
  <c r="O15" i="62"/>
  <c r="L11" i="2"/>
  <c r="O7" i="62"/>
  <c r="L7" i="2"/>
  <c r="L21" i="2"/>
  <c r="L17" i="2"/>
  <c r="L10" i="2"/>
  <c r="L6" i="2"/>
  <c r="O12" i="62"/>
  <c r="O5" i="62"/>
  <c r="O20" i="62"/>
  <c r="O16" i="62"/>
  <c r="O4" i="62"/>
  <c r="O9" i="62"/>
  <c r="O8" i="62"/>
  <c r="O13" i="62"/>
  <c r="O18" i="62"/>
  <c r="O14" i="62"/>
  <c r="O11" i="62"/>
  <c r="O6" i="62"/>
  <c r="F35" i="62" l="1"/>
  <c r="F35" i="2"/>
</calcChain>
</file>

<file path=xl/sharedStrings.xml><?xml version="1.0" encoding="utf-8"?>
<sst xmlns="http://schemas.openxmlformats.org/spreadsheetml/2006/main" count="298" uniqueCount="152">
  <si>
    <t xml:space="preserve"> بيمارستان </t>
  </si>
  <si>
    <t xml:space="preserve"> دي كلينيك </t>
  </si>
  <si>
    <t xml:space="preserve">مراجعه سرپايي به پزشكان </t>
  </si>
  <si>
    <t xml:space="preserve"> عمومي </t>
  </si>
  <si>
    <t xml:space="preserve"> متخصص </t>
  </si>
  <si>
    <t xml:space="preserve">تخت فعال </t>
  </si>
  <si>
    <t xml:space="preserve">درصد تخت روز اشغالي </t>
  </si>
  <si>
    <t xml:space="preserve">متوسط اقامت بيمار </t>
  </si>
  <si>
    <t>ميزان مرگ و مير درهزار</t>
  </si>
  <si>
    <t xml:space="preserve">بيمارستان </t>
  </si>
  <si>
    <t xml:space="preserve">جمع اعمال جراحي </t>
  </si>
  <si>
    <t>عمل بزرگ</t>
  </si>
  <si>
    <t>عمل متوسط</t>
  </si>
  <si>
    <t xml:space="preserve">عمل كوچك </t>
  </si>
  <si>
    <t xml:space="preserve">جمع بيهوشي </t>
  </si>
  <si>
    <t xml:space="preserve">بيهوشي عمومي </t>
  </si>
  <si>
    <t xml:space="preserve">بيهوشي موضعي </t>
  </si>
  <si>
    <t xml:space="preserve">جمع زايمانها </t>
  </si>
  <si>
    <t xml:space="preserve">زايمان طبيعي </t>
  </si>
  <si>
    <t xml:space="preserve">سزارين </t>
  </si>
  <si>
    <t>درمانگاه  و پلي كلينيك</t>
  </si>
  <si>
    <t xml:space="preserve">دي كلينيك </t>
  </si>
  <si>
    <t>مراكز بهداشتي درماني</t>
  </si>
  <si>
    <t>عمومي</t>
  </si>
  <si>
    <t>متخصص</t>
  </si>
  <si>
    <t xml:space="preserve">دندانپزشك </t>
  </si>
  <si>
    <t xml:space="preserve">جمع پزشكان ودندانپزشكان </t>
  </si>
  <si>
    <t>داروخانه</t>
  </si>
  <si>
    <t>آزمايشگاه</t>
  </si>
  <si>
    <t>ام. آر.آي</t>
  </si>
  <si>
    <t>اسكن</t>
  </si>
  <si>
    <t>سنگ شكن</t>
  </si>
  <si>
    <t>فيزيوتراپي</t>
  </si>
  <si>
    <t>ساير مراكز</t>
  </si>
  <si>
    <t>تعداد نسخ رسيدگي شده</t>
  </si>
  <si>
    <t>ميانگين هزينه‌ها (ريال)</t>
  </si>
  <si>
    <t xml:space="preserve">عمومي </t>
  </si>
  <si>
    <t xml:space="preserve">متخصص </t>
  </si>
  <si>
    <t>دياليز</t>
  </si>
  <si>
    <t xml:space="preserve">تامين اجتماعي </t>
  </si>
  <si>
    <t xml:space="preserve">ساير بيمه ها </t>
  </si>
  <si>
    <t xml:space="preserve">آزاد </t>
  </si>
  <si>
    <t xml:space="preserve">جمع بستري شدگان </t>
  </si>
  <si>
    <t xml:space="preserve"> دندانپزشك  </t>
  </si>
  <si>
    <t xml:space="preserve">دندانپزشك  </t>
  </si>
  <si>
    <t>سال</t>
  </si>
  <si>
    <t xml:space="preserve">سال </t>
  </si>
  <si>
    <t>مراجعه سرپایی به مراکز پاراکلینیکی</t>
  </si>
  <si>
    <t>سایر بیمه ها و آزاد</t>
  </si>
  <si>
    <r>
      <t xml:space="preserve"> كل مراجعين سرپايي (</t>
    </r>
    <r>
      <rPr>
        <b/>
        <sz val="10"/>
        <color theme="0"/>
        <rFont val="B Nazanin"/>
        <charset val="178"/>
      </rPr>
      <t>مراجعين به خدمات پاراكلينيكي و پزشكان)</t>
    </r>
  </si>
  <si>
    <r>
      <t xml:space="preserve"> كل مراجعين سرپايي </t>
    </r>
    <r>
      <rPr>
        <b/>
        <sz val="9"/>
        <color theme="0"/>
        <rFont val="Nazanin"/>
        <charset val="178"/>
      </rPr>
      <t>(مراجعين به خدمات پاراكلينيكي و پزشكان)</t>
    </r>
  </si>
  <si>
    <t>چرخش تخت (نفر)</t>
  </si>
  <si>
    <t>_</t>
  </si>
  <si>
    <t>تعداد افراد تحت پوشش درمان</t>
  </si>
  <si>
    <t>نسبت تعداد افراد تحت پوشش درمان به تخت فعال</t>
  </si>
  <si>
    <t>* آمار تخت فعال بدون محاسبه تخت های دی کلینیک میباشد.</t>
  </si>
  <si>
    <t>؟؟؟؟؟؟</t>
  </si>
  <si>
    <t xml:space="preserve"> درمانگاههای عمومی و تخصصی </t>
  </si>
  <si>
    <t>* تعداد بیمارستانها بدون احتساب بیمارستان هدایت و  بیمارستانهای  هیات مدیره ای : 1- صدر، 2 - میلاد،  3- البرز،   4- بیرجند(میلاد3)   5- زاگرس ایلام (میلاد4)  و  6- امیرکبیراهواز (میلاد 5) می باشد.</t>
  </si>
  <si>
    <t>فاصله بازگردانی تخت (ساعت)</t>
  </si>
  <si>
    <t xml:space="preserve">بيهوشي اسپاینال </t>
  </si>
  <si>
    <t>هزينه نسخ رسيدگي شده (میلیون ريال)</t>
  </si>
  <si>
    <t xml:space="preserve">* لازم به ذکر است که از سال 1393،  اسناد بستری و مبالغ مربوط به آنها با منطق شمارش جدید محاسبه شده است. بدین صورت که آمار اسناد بستری  به همراه مبالغ آنها مربوط به بیمارانی می باشند که در همان سال، به مراکز درمانی طرف قرارداد مراجعه نموده اند و اسناد آنها، مورد رسیدگی و تایید قرار گرفته است. (صرف نظر از اینکه مبالغ مربوط به آنها که در تعهد سازمان می باشد به طور کامل پرداخت شده یا نشده باشد). 
باید توجه داشت که در سالهای قبل از آن، مبنای محاسبه، اسناد رسیدگی شده ای بود که مبالغ آنها بطورکامل پرداخت شده بود و لذا اسناد مربوط به همانسال که مبالغ آنها پرداخت نشده در محاسبه لحاظ نمی شد ولی در مقابل نسخ و اسناد مربوط سال ماقبل که در سال مورد نظر پرداخت شده بود، در شمارش به حساب آورده می شد.  </t>
  </si>
  <si>
    <t xml:space="preserve"> كل مراجعين سرپايي به خدمات پاراكلينيكي و پزشكان( تامین اجتماعی، سایر بیمه ها و آزاد) </t>
  </si>
  <si>
    <t xml:space="preserve"> کل مراجعين سرپايي تحت پوشش تامین اجتماعی به خدمات پاراكلينيكي و پزشكان</t>
  </si>
  <si>
    <r>
      <t xml:space="preserve">تخت فعال </t>
    </r>
    <r>
      <rPr>
        <b/>
        <vertAlign val="superscript"/>
        <sz val="11"/>
        <color theme="0"/>
        <rFont val="B Nazanin"/>
        <charset val="178"/>
      </rPr>
      <t>*</t>
    </r>
  </si>
  <si>
    <t xml:space="preserve">* لازم به ذکر است که از سال 1393،  نسخ سرپایی و مبالغ مربوط به آنها با منطق شمارش جدید محاسبه شده است. بدین صورت که آمار نسخ سرپایی  به همراه مبالغ آنها مربوط به بیمارانی می باشند که در همان سال، به مراکز درمانی طرف قرارداد مراجعه نموده اند و نسخ آنها، مورد رسیدگی و تایید قرار گرفته است. (صرف نظر از اینکه مبالغ مربوط به آنها که در تعهد سازمان می باشد  به طور کامل پرداخت شده یا نشده باشد). 
باید توجه داشت که در سالهای قبل از آن، مبنای محاسبه نسخ رسیدگی شده ای بود که مبالغ آنها بطورکامل پرداخت شده بود و لذا نسخ  مربوط به همانسال که مبالغ آنها پرداخت نشده در محاسبه لحاظ نمی شد ولی در مقابل نسخ  مربوط سال ماقبل که در سال مورد نظر پرداخت شده بود، در شمارش به حساب آورده می شد.  </t>
  </si>
  <si>
    <t xml:space="preserve">* لازم به ذکر است که از سال 1393، نسخ سرپایی با منطق جدید محاسبه می شود. بدین صورت که آمار نسخ سرپایی ویزیت پزشکان مربوط به بیمارانی می باشند که در همان سال، به مراکز  درمانی مستقل طرف قرارداد مراجعه نموده اند و نسخ آنها، مورد رسیدگی و تایید قرار گرفته است. (صرف نظر از اینکه مبالغ مربوط به آنها که در تعهد سازمان می باشد  به طور کامل پرداخت شده یا نشده باشد). 
باید توجه داشت که در سالهای قبل از آن، مبنای محاسبه نسخ رسیدگی شده ای بود که مبالغ آنها بطورکامل پرداخت شده بود و لذا نسخ  مربوط به همانسال که مبالغ آنها پرداخت نشده در محاسبه لحاظ نمی شد ولی در مقابل نسخ  مربوط سال ماقبل که در سال مورد نظر پرداخت شده بود، در شمارش به حساب آورده می شد.  </t>
  </si>
  <si>
    <t xml:space="preserve"> كل مراجعين سرپايي (مراجعين به خدمات پاراكلينيكي و پزشكان)</t>
  </si>
  <si>
    <t>كل  (مراجعه به پزشکان)</t>
  </si>
  <si>
    <t xml:space="preserve">   کل (مراجعه به پزشکان)</t>
  </si>
  <si>
    <t xml:space="preserve">درمان مستقیم </t>
  </si>
  <si>
    <t>درصد مراجعات سرپایی تحت پوشش از کل مراجعات سرپایی</t>
  </si>
  <si>
    <t xml:space="preserve">بيمارستان  </t>
  </si>
  <si>
    <t>مراکز درمانی ملکی</t>
  </si>
  <si>
    <t xml:space="preserve">مراکز درمانی طرف قرارداد </t>
  </si>
  <si>
    <t>تعداد پزشکان طرف قرارداد</t>
  </si>
  <si>
    <t xml:space="preserve"> كل </t>
  </si>
  <si>
    <t xml:space="preserve">تعداد مراکز پاراکلینیکی مستقل طرف قرارداد </t>
  </si>
  <si>
    <t xml:space="preserve"> كل مراکز پاراکلینیکی طرف قرارداد</t>
  </si>
  <si>
    <t xml:space="preserve"> کل</t>
  </si>
  <si>
    <t xml:space="preserve"> کل پزشکان</t>
  </si>
  <si>
    <t xml:space="preserve">نسخ سرپایی مربوط به پزشکان مستقل طرف قرارداد </t>
  </si>
  <si>
    <t xml:space="preserve">   اسناد و هزینه های بستری در مراکز درمانی طرف قرارداد </t>
  </si>
  <si>
    <t xml:space="preserve">نسخ و هزینه سرپایی در مراکز درمانی طرف قرارداد </t>
  </si>
  <si>
    <t>درمان غیرمستقیم</t>
  </si>
  <si>
    <t>شاخص های عملکردی در مراکز درمانی ملکی</t>
  </si>
  <si>
    <t>تعدادد اعمال جراحی در مراکز درمانی ملکی</t>
  </si>
  <si>
    <t xml:space="preserve"> تعداد زایمانها در مراکز درمانی ملکی</t>
  </si>
  <si>
    <t xml:space="preserve">تعداد بستری شدگان بر حسب نوع بیمه </t>
  </si>
  <si>
    <t>مراجعات سرپایی تامین اجتماعی</t>
  </si>
  <si>
    <t>مراجعات سرپایی تامین اجتماعی ، سایر بیمه ها و آزاد</t>
  </si>
  <si>
    <t>تخت فعال بیمارستانی</t>
  </si>
  <si>
    <t xml:space="preserve"> تعداد بيهوشي ها در مراکز درمانی ملکی</t>
  </si>
  <si>
    <t>كل مراجعين سرپايي (مراجعين به خدمات پاراكلينيكي و پزشكان)</t>
  </si>
  <si>
    <t>پارا75</t>
  </si>
  <si>
    <t>نمودار سایر بیمه ها و آزاد</t>
  </si>
  <si>
    <t>مراجعه سرپایی به پزشکان</t>
  </si>
  <si>
    <t>بیمه شدگان</t>
  </si>
  <si>
    <t>مستمري بگيران</t>
  </si>
  <si>
    <t>تحت پوشش درمان</t>
  </si>
  <si>
    <t>بیمه شدگان اصلی</t>
  </si>
  <si>
    <t>بیمه شدگان تبعی</t>
  </si>
  <si>
    <t>بیمه شدگان اصلی وتبعی</t>
  </si>
  <si>
    <t>مستمری بگیران اصلی</t>
  </si>
  <si>
    <t>مستمری بگیران تبعی</t>
  </si>
  <si>
    <t xml:space="preserve"> مستمری بگیران اصلی و تبعی </t>
  </si>
  <si>
    <t>راديولوژي</t>
  </si>
  <si>
    <t xml:space="preserve"> سونوگرافی </t>
  </si>
  <si>
    <t>*1399</t>
  </si>
  <si>
    <t>*1400</t>
  </si>
  <si>
    <t>/</t>
  </si>
  <si>
    <t xml:space="preserve">* بيمارستان </t>
  </si>
  <si>
    <r>
      <rPr>
        <vertAlign val="superscript"/>
        <sz val="11"/>
        <color theme="0"/>
        <rFont val="B Nazanin"/>
        <charset val="178"/>
      </rPr>
      <t>*</t>
    </r>
    <r>
      <rPr>
        <sz val="11"/>
        <color theme="0"/>
        <rFont val="B Nazanin"/>
        <charset val="178"/>
      </rPr>
      <t xml:space="preserve"> 1393</t>
    </r>
  </si>
  <si>
    <r>
      <rPr>
        <vertAlign val="superscript"/>
        <sz val="11"/>
        <color theme="0"/>
        <rFont val="B Nazanin"/>
        <charset val="178"/>
      </rPr>
      <t>*</t>
    </r>
    <r>
      <rPr>
        <sz val="11"/>
        <color theme="0"/>
        <rFont val="B Nazanin"/>
        <charset val="178"/>
      </rPr>
      <t xml:space="preserve"> 1394</t>
    </r>
    <r>
      <rPr>
        <sz val="11"/>
        <color theme="1"/>
        <rFont val="Arial"/>
        <family val="2"/>
        <charset val="178"/>
      </rPr>
      <t/>
    </r>
  </si>
  <si>
    <r>
      <rPr>
        <vertAlign val="superscript"/>
        <sz val="11"/>
        <color theme="0"/>
        <rFont val="B Nazanin"/>
        <charset val="178"/>
      </rPr>
      <t>*</t>
    </r>
    <r>
      <rPr>
        <sz val="11"/>
        <color theme="0"/>
        <rFont val="B Nazanin"/>
        <charset val="178"/>
      </rPr>
      <t xml:space="preserve"> 1395</t>
    </r>
    <r>
      <rPr>
        <sz val="11"/>
        <color theme="1"/>
        <rFont val="Arial"/>
        <family val="2"/>
        <charset val="178"/>
      </rPr>
      <t/>
    </r>
  </si>
  <si>
    <r>
      <rPr>
        <vertAlign val="superscript"/>
        <sz val="11"/>
        <color theme="0"/>
        <rFont val="B Nazanin"/>
        <charset val="178"/>
      </rPr>
      <t>*</t>
    </r>
    <r>
      <rPr>
        <sz val="11"/>
        <color theme="0"/>
        <rFont val="B Nazanin"/>
        <charset val="178"/>
      </rPr>
      <t xml:space="preserve"> 1396</t>
    </r>
    <r>
      <rPr>
        <sz val="11"/>
        <color theme="1"/>
        <rFont val="Arial"/>
        <family val="2"/>
        <charset val="178"/>
      </rPr>
      <t/>
    </r>
  </si>
  <si>
    <r>
      <rPr>
        <vertAlign val="superscript"/>
        <sz val="11"/>
        <color theme="0"/>
        <rFont val="B Nazanin"/>
        <charset val="178"/>
      </rPr>
      <t>*</t>
    </r>
    <r>
      <rPr>
        <sz val="11"/>
        <color theme="0"/>
        <rFont val="B Nazanin"/>
        <charset val="178"/>
      </rPr>
      <t xml:space="preserve"> 1397</t>
    </r>
    <r>
      <rPr>
        <sz val="11"/>
        <color theme="1"/>
        <rFont val="Arial"/>
        <family val="2"/>
        <charset val="178"/>
      </rPr>
      <t/>
    </r>
  </si>
  <si>
    <r>
      <rPr>
        <vertAlign val="superscript"/>
        <sz val="11"/>
        <color theme="0"/>
        <rFont val="B Nazanin"/>
        <charset val="178"/>
      </rPr>
      <t>*</t>
    </r>
    <r>
      <rPr>
        <sz val="11"/>
        <color theme="0"/>
        <rFont val="B Nazanin"/>
        <charset val="178"/>
      </rPr>
      <t xml:space="preserve"> 1398</t>
    </r>
    <r>
      <rPr>
        <sz val="11"/>
        <color theme="1"/>
        <rFont val="Arial"/>
        <family val="2"/>
        <charset val="178"/>
      </rPr>
      <t/>
    </r>
  </si>
  <si>
    <r>
      <rPr>
        <vertAlign val="superscript"/>
        <sz val="11"/>
        <color theme="0"/>
        <rFont val="B Nazanin"/>
        <charset val="178"/>
      </rPr>
      <t>*</t>
    </r>
    <r>
      <rPr>
        <sz val="11"/>
        <color theme="0"/>
        <rFont val="B Nazanin"/>
        <charset val="178"/>
      </rPr>
      <t xml:space="preserve"> 1399</t>
    </r>
    <r>
      <rPr>
        <sz val="11"/>
        <color theme="1"/>
        <rFont val="Arial"/>
        <family val="2"/>
        <charset val="178"/>
      </rPr>
      <t/>
    </r>
  </si>
  <si>
    <r>
      <rPr>
        <vertAlign val="superscript"/>
        <sz val="11"/>
        <color theme="0"/>
        <rFont val="B Nazanin"/>
        <charset val="178"/>
      </rPr>
      <t>*</t>
    </r>
    <r>
      <rPr>
        <sz val="11"/>
        <color theme="0"/>
        <rFont val="B Nazanin"/>
        <charset val="178"/>
      </rPr>
      <t xml:space="preserve"> 1400</t>
    </r>
    <r>
      <rPr>
        <sz val="11"/>
        <color theme="1"/>
        <rFont val="Arial"/>
        <family val="2"/>
        <charset val="178"/>
      </rPr>
      <t/>
    </r>
  </si>
  <si>
    <t>میانگین رشد سالانه</t>
  </si>
  <si>
    <t xml:space="preserve">   سال </t>
  </si>
  <si>
    <t xml:space="preserve">       کل       (مراجعه به پزشکان)</t>
  </si>
  <si>
    <t>* منطق شمارش مراکز درمانی از سال 1399 به بعد: مرکز بهداشت به مراکزی اطلاق میگردد که به صورت مستقل دارای پروانه فنی بوده و نیز مراکز اقماری مانند خانه بهداشت شهری و روستایی بعنوان زیر مجموعه مراکز فوق، خدمات ارائه می نمایند.</t>
  </si>
  <si>
    <t xml:space="preserve">درصد اشغال تخت </t>
  </si>
  <si>
    <t>جدول 1ـ  تعداد مراكز درماني  ملکی سازمان به تفكيك بيمارستان، درمانگاه و دي كلينيك (1402ـ 1372)</t>
  </si>
  <si>
    <t>جدول 2ـ تعداد مراجعين سرپايي (تحت پوشش درمان سازمان) به پزشكان و مراكز بهداشتي، درماني و پاراكلينيكي در مراكز درماني ملکی  (1402-1372)</t>
  </si>
  <si>
    <t>جدول 3-نسبت تعداد مراجعين سرپايي تامين اجتماعي به کل  مراجعین سرپایی در مراكز درماني ملکی سازمان  (1402ـ 1372)</t>
  </si>
  <si>
    <t>جدول 4- تعداد مراجعين سرپايي (تامين اجتماعي،ساير بيمه ها و آزاد) به پزشكان و مراكز بهداشتي، درماني و پاراكلينيكي در مراكز درماني ملکی سازمان  (1402-1372)</t>
  </si>
  <si>
    <t>جدول 5-  نسبت تعداد افراد تحت پوشش سازمان به تخت فعال در بیمارستانهای ملکی سازمان (1402-1372)</t>
  </si>
  <si>
    <t>جدول 6-  برخي از شاخصهاي آماري در بيمارستانهاي ملکی سازمان (1402ـ 1372)</t>
  </si>
  <si>
    <t>جدول 7- تعداد اعمال جراحي برحسب نوع عمل در بيمارستانهاي ملکی سازمان (1402-1372)</t>
  </si>
  <si>
    <t>جدول 8ـ تعداد بيهوشي ها بر حسب نوع بيهوشي در بيمارستانهاي ملکی سازمان (1402-1372)</t>
  </si>
  <si>
    <t xml:space="preserve">جدول 9ـ تعداد زايمانها بر حسب نوع زايمان در بيمارستانهاي ملکی سازمان (1402-1372)  </t>
  </si>
  <si>
    <t xml:space="preserve">جدول 10 - تعداد بيماران بستري شده در بيمارستانهاي ملکی سازمان (1402-1372)  </t>
  </si>
  <si>
    <r>
      <t>جدول 11- تعداد مراكزدرماني طرف قرارداد سازمان</t>
    </r>
    <r>
      <rPr>
        <b/>
        <vertAlign val="superscript"/>
        <sz val="12"/>
        <rFont val="B Nazanin"/>
        <charset val="178"/>
      </rPr>
      <t xml:space="preserve">  </t>
    </r>
    <r>
      <rPr>
        <b/>
        <sz val="12"/>
        <rFont val="B Nazanin"/>
        <charset val="178"/>
      </rPr>
      <t>(1402 ـ 1372)</t>
    </r>
  </si>
  <si>
    <r>
      <t xml:space="preserve">جدول 12ـ تعداد پزشكان ودندانپزشكان مستقل طرف قرارداد سازمان </t>
    </r>
    <r>
      <rPr>
        <b/>
        <vertAlign val="superscript"/>
        <sz val="12"/>
        <rFont val="B Nazanin"/>
        <charset val="178"/>
      </rPr>
      <t xml:space="preserve">  </t>
    </r>
    <r>
      <rPr>
        <b/>
        <sz val="12"/>
        <rFont val="B Nazanin"/>
        <charset val="178"/>
      </rPr>
      <t>(1402ـ 1372)</t>
    </r>
  </si>
  <si>
    <t xml:space="preserve">جدول 13ـ تعداد  مراكز پاراكلينيكي مستقل طرف قرارداد سازمان  ( 1402ـ 1372) </t>
  </si>
  <si>
    <t>جدول 14ـ تعداد نسخ سرپايي مربوط به پزشكان مستقل طرف قرارداد سازمان (1402ـ1372)</t>
  </si>
  <si>
    <t>جدول 15ـ تعداد و هزينه هاي اسناد بستري رسيدگي و پرداخت شده در مراكز درماني طرف قرارداد سازمان طي سالهاي (1402-1372)</t>
  </si>
  <si>
    <t>جدول 16ـ تعداد و هزينه هاي نسخ سرپايي رسيدگي و پرداخت شده در مراكز درماني طرف قرارداد سازمان طي سالهاي (1402-1372)</t>
  </si>
  <si>
    <t>*تعداد مراکز پاراکلینیکی در سال 1402،  مراکز سرویس دهنده در بخش سرپایی بوده و فارغ از موقعیت مکانی می‌باشد.</t>
  </si>
  <si>
    <t>1-درحال حاضر واحدهای رادیولوژی و سونوگرافی هر کدام به عنوان یک مرکز مجزا با کد واحد مخصوص بخود محاسبه می شوند درحالیکه در سالهای قبل از 1401 توام با یکدیگر و با یک کد واحد به حساب آورده می شدند.</t>
  </si>
  <si>
    <t>راديولوژي1</t>
  </si>
  <si>
    <t>سونوگرافی1</t>
  </si>
  <si>
    <t xml:space="preserve">جدول 17 -جمعيت تحت پوشش درمان  سازمان تامين اجتماعي سال 1402-1390 </t>
  </si>
  <si>
    <r>
      <rPr>
        <vertAlign val="superscript"/>
        <sz val="11"/>
        <color theme="0"/>
        <rFont val="B Nazanin"/>
        <charset val="178"/>
      </rPr>
      <t>*</t>
    </r>
    <r>
      <rPr>
        <sz val="11"/>
        <color theme="0"/>
        <rFont val="B Nazanin"/>
        <charset val="178"/>
      </rPr>
      <t xml:space="preserve"> 1401</t>
    </r>
  </si>
  <si>
    <r>
      <rPr>
        <vertAlign val="superscript"/>
        <sz val="11"/>
        <color theme="0"/>
        <rFont val="B Nazanin"/>
        <charset val="178"/>
      </rPr>
      <t>*</t>
    </r>
    <r>
      <rPr>
        <sz val="11"/>
        <color theme="0"/>
        <rFont val="B Nazanin"/>
        <charset val="178"/>
      </rPr>
      <t xml:space="preserve"> 1402</t>
    </r>
  </si>
  <si>
    <t>*1401</t>
  </si>
  <si>
    <t>*1402</t>
  </si>
  <si>
    <t>* تعداد بیمارستانهای ملکی بدون احتساب  بیمارستانهای  هیات مدیره ای شامل: 1- صدر، 2 - میلاد، 3- البرز،  4- بیرجند(میلاد3)  5- امیرکبیراهواز (میلاد 5) و  6- امیرالمونین خوی(میلاد6) می باشد.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</si>
</sst>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7" x14ac:knownFonts="1">
    <font>
      <sz val="10"/>
      <name val="Arial"/>
      <charset val="178"/>
    </font>
    <font>
      <sz val="11"/>
      <color theme="1"/>
      <name val="Arial"/>
      <family val="2"/>
      <charset val="178"/>
    </font>
    <font>
      <sz val="12"/>
      <name val="Nazanin"/>
      <charset val="178"/>
    </font>
    <font>
      <b/>
      <sz val="14"/>
      <color indexed="60"/>
      <name val="Nazanin"/>
      <charset val="178"/>
    </font>
    <font>
      <b/>
      <sz val="12"/>
      <color indexed="18"/>
      <name val="Nazanin"/>
      <charset val="178"/>
    </font>
    <font>
      <b/>
      <sz val="12"/>
      <color indexed="60"/>
      <name val="Nazanin"/>
      <charset val="178"/>
    </font>
    <font>
      <b/>
      <sz val="12"/>
      <color indexed="18"/>
      <name val="B Nazanin"/>
      <charset val="178"/>
    </font>
    <font>
      <sz val="8"/>
      <name val="Arial"/>
      <family val="2"/>
    </font>
    <font>
      <sz val="8"/>
      <name val="Nazanin"/>
      <charset val="178"/>
    </font>
    <font>
      <b/>
      <sz val="12"/>
      <color theme="0"/>
      <name val="Nazanin"/>
      <charset val="178"/>
    </font>
    <font>
      <b/>
      <sz val="11"/>
      <color theme="0"/>
      <name val="Nazanin"/>
      <charset val="178"/>
    </font>
    <font>
      <b/>
      <sz val="12"/>
      <color theme="0"/>
      <name val="B Nazanin"/>
      <charset val="178"/>
    </font>
    <font>
      <b/>
      <sz val="11"/>
      <color theme="0"/>
      <name val="B Nazanin"/>
      <charset val="178"/>
    </font>
    <font>
      <sz val="12"/>
      <name val="B Nazanin"/>
      <charset val="178"/>
    </font>
    <font>
      <b/>
      <sz val="14"/>
      <color theme="0"/>
      <name val="B Nazanin"/>
      <charset val="178"/>
    </font>
    <font>
      <b/>
      <sz val="10"/>
      <color theme="0"/>
      <name val="B Nazanin"/>
      <charset val="178"/>
    </font>
    <font>
      <b/>
      <sz val="12"/>
      <name val="B Nazanin"/>
      <charset val="178"/>
    </font>
    <font>
      <b/>
      <sz val="9"/>
      <color theme="0"/>
      <name val="Nazanin"/>
      <charset val="178"/>
    </font>
    <font>
      <sz val="12"/>
      <color theme="0"/>
      <name val="B Nazanin"/>
      <charset val="178"/>
    </font>
    <font>
      <sz val="11"/>
      <color theme="0"/>
      <name val="B Nazanin"/>
      <charset val="178"/>
    </font>
    <font>
      <sz val="10"/>
      <name val="B Nazanin"/>
      <charset val="178"/>
    </font>
    <font>
      <sz val="12"/>
      <name val="B Baran"/>
      <charset val="178"/>
    </font>
    <font>
      <sz val="10"/>
      <color theme="1" tint="4.9989318521683403E-2"/>
      <name val="Arial"/>
      <family val="2"/>
    </font>
    <font>
      <b/>
      <sz val="12"/>
      <color theme="0" tint="-4.9989318521683403E-2"/>
      <name val="B Nazanin"/>
      <charset val="178"/>
    </font>
    <font>
      <sz val="12"/>
      <name val="Times New Roman"/>
      <family val="1"/>
    </font>
    <font>
      <sz val="12"/>
      <name val="Modern No. 20"/>
      <family val="1"/>
    </font>
    <font>
      <sz val="10"/>
      <name val="Arial"/>
      <family val="2"/>
    </font>
    <font>
      <sz val="12"/>
      <color theme="1" tint="4.9989318521683403E-2"/>
      <name val="B Nazanin"/>
      <charset val="178"/>
    </font>
    <font>
      <b/>
      <sz val="12"/>
      <color theme="1" tint="4.9989318521683403E-2"/>
      <name val="B Nazanin"/>
      <charset val="178"/>
    </font>
    <font>
      <b/>
      <sz val="9"/>
      <color rgb="FF002086"/>
      <name val="B Nazanin"/>
      <charset val="178"/>
    </font>
    <font>
      <b/>
      <vertAlign val="superscript"/>
      <sz val="11"/>
      <color theme="0"/>
      <name val="B Nazanin"/>
      <charset val="178"/>
    </font>
    <font>
      <sz val="10"/>
      <color theme="0"/>
      <name val="B Nazanin"/>
      <charset val="178"/>
    </font>
    <font>
      <sz val="11"/>
      <name val="B Nazanin"/>
      <charset val="178"/>
    </font>
    <font>
      <sz val="11"/>
      <name val="Arial"/>
      <family val="2"/>
    </font>
    <font>
      <b/>
      <sz val="12"/>
      <name val="B Titr"/>
      <charset val="178"/>
    </font>
    <font>
      <b/>
      <sz val="9"/>
      <color theme="0"/>
      <name val="B Nazanin"/>
      <charset val="178"/>
    </font>
    <font>
      <sz val="10"/>
      <color theme="4" tint="-0.499984740745262"/>
      <name val="Arial"/>
      <family val="2"/>
    </font>
    <font>
      <sz val="14"/>
      <color theme="4" tint="-0.499984740745262"/>
      <name val="B Lotus"/>
      <charset val="178"/>
    </font>
    <font>
      <b/>
      <sz val="12"/>
      <color theme="4" tint="-0.499984740745262"/>
      <name val="Nazanin"/>
      <charset val="178"/>
    </font>
    <font>
      <b/>
      <sz val="9"/>
      <color theme="4" tint="-0.499984740745262"/>
      <name val="B Badr"/>
      <charset val="178"/>
    </font>
    <font>
      <sz val="12"/>
      <color theme="4" tint="-0.499984740745262"/>
      <name val="Nazanin"/>
      <charset val="178"/>
    </font>
    <font>
      <b/>
      <sz val="10"/>
      <color theme="1" tint="4.9989318521683403E-2"/>
      <name val="B Nazanin"/>
      <charset val="178"/>
    </font>
    <font>
      <b/>
      <sz val="10"/>
      <color theme="0" tint="-4.9989318521683403E-2"/>
      <name val="B Nazanin"/>
      <charset val="178"/>
    </font>
    <font>
      <sz val="14"/>
      <name val="Arial"/>
      <family val="2"/>
    </font>
    <font>
      <sz val="14"/>
      <name val="B Nazanin"/>
      <charset val="178"/>
    </font>
    <font>
      <sz val="12"/>
      <color rgb="FFFF0000"/>
      <name val="Nazanin"/>
      <charset val="178"/>
    </font>
    <font>
      <sz val="12"/>
      <color theme="7" tint="-0.249977111117893"/>
      <name val="B Nazanin"/>
      <charset val="178"/>
    </font>
    <font>
      <sz val="8"/>
      <name val="B Nazanin"/>
      <charset val="178"/>
    </font>
    <font>
      <sz val="9"/>
      <name val="B Nazanin"/>
      <charset val="178"/>
    </font>
    <font>
      <sz val="10.5"/>
      <name val="B Nazanin"/>
      <charset val="178"/>
    </font>
    <font>
      <sz val="10"/>
      <name val="B Baran"/>
      <charset val="178"/>
    </font>
    <font>
      <vertAlign val="superscript"/>
      <sz val="11"/>
      <color theme="0"/>
      <name val="B Nazanin"/>
      <charset val="178"/>
    </font>
    <font>
      <b/>
      <vertAlign val="superscript"/>
      <sz val="12"/>
      <name val="B Nazanin"/>
      <charset val="178"/>
    </font>
    <font>
      <sz val="10"/>
      <name val="Arial"/>
      <family val="2"/>
    </font>
    <font>
      <b/>
      <sz val="11"/>
      <name val="B Nazanin"/>
      <charset val="178"/>
    </font>
    <font>
      <b/>
      <sz val="10"/>
      <name val="B Nazanin"/>
      <charset val="178"/>
    </font>
    <font>
      <b/>
      <sz val="10"/>
      <color theme="0"/>
      <name val="Nazanin"/>
      <charset val="178"/>
    </font>
  </fonts>
  <fills count="1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rgb="FFC00000"/>
        <bgColor indexed="64"/>
      </patternFill>
    </fill>
    <fill>
      <patternFill patternType="solid">
        <fgColor rgb="FFFFFF00"/>
        <bgColor indexed="64"/>
      </patternFill>
    </fill>
    <fill>
      <patternFill patternType="solid">
        <fgColor rgb="FFA83D3A"/>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CC00"/>
        <bgColor indexed="64"/>
      </patternFill>
    </fill>
    <fill>
      <patternFill patternType="solid">
        <fgColor theme="8" tint="0.39997558519241921"/>
        <bgColor indexed="64"/>
      </patternFill>
    </fill>
    <fill>
      <patternFill patternType="solid">
        <fgColor rgb="FFD3E0B6"/>
        <bgColor indexed="64"/>
      </patternFill>
    </fill>
    <fill>
      <patternFill patternType="solid">
        <fgColor theme="9" tint="-0.249977111117893"/>
        <bgColor indexed="64"/>
      </patternFill>
    </fill>
    <fill>
      <patternFill patternType="solid">
        <fgColor theme="5" tint="-0.249977111117893"/>
        <bgColor indexed="64"/>
      </patternFill>
    </fill>
  </fills>
  <borders count="70">
    <border>
      <left/>
      <right/>
      <top/>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right/>
      <top/>
      <bottom style="thick">
        <color theme="0" tint="-0.14996795556505021"/>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thick">
        <color theme="0" tint="-0.14996795556505021"/>
      </left>
      <right style="thick">
        <color theme="0" tint="-0.14996795556505021"/>
      </right>
      <top style="thick">
        <color theme="0" tint="-0.14996795556505021"/>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0691854609822"/>
      </left>
      <right style="medium">
        <color theme="0" tint="-0.14990691854609822"/>
      </right>
      <top style="medium">
        <color theme="0" tint="-0.14990691854609822"/>
      </top>
      <bottom style="medium">
        <color theme="0" tint="-0.14990691854609822"/>
      </bottom>
      <diagonal/>
    </border>
    <border>
      <left style="medium">
        <color theme="0" tint="-0.14996795556505021"/>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thick">
        <color theme="0" tint="-0.14996795556505021"/>
      </left>
      <right style="thick">
        <color theme="0" tint="-0.14990691854609822"/>
      </right>
      <top style="thick">
        <color theme="0" tint="-0.14990691854609822"/>
      </top>
      <bottom style="thick">
        <color theme="0" tint="-0.14990691854609822"/>
      </bottom>
      <diagonal/>
    </border>
    <border>
      <left style="thick">
        <color theme="0" tint="-0.14990691854609822"/>
      </left>
      <right style="thick">
        <color theme="0" tint="-0.14990691854609822"/>
      </right>
      <top style="thick">
        <color theme="0" tint="-0.14990691854609822"/>
      </top>
      <bottom style="thick">
        <color theme="0" tint="-0.14990691854609822"/>
      </bottom>
      <diagonal/>
    </border>
    <border>
      <left style="medium">
        <color theme="0" tint="-0.14990691854609822"/>
      </left>
      <right style="medium">
        <color theme="0" tint="-0.1498764000366222"/>
      </right>
      <top style="thick">
        <color theme="0" tint="-0.14990691854609822"/>
      </top>
      <bottom style="medium">
        <color theme="0" tint="-0.1498764000366222"/>
      </bottom>
      <diagonal/>
    </border>
    <border>
      <left style="medium">
        <color theme="0" tint="-0.1498764000366222"/>
      </left>
      <right style="medium">
        <color theme="0" tint="-0.1498764000366222"/>
      </right>
      <top style="thick">
        <color theme="0" tint="-0.14990691854609822"/>
      </top>
      <bottom style="medium">
        <color theme="0" tint="-0.1498764000366222"/>
      </bottom>
      <diagonal/>
    </border>
    <border>
      <left style="medium">
        <color theme="0" tint="-0.1498764000366222"/>
      </left>
      <right style="medium">
        <color theme="0" tint="-0.14990691854609822"/>
      </right>
      <top style="thick">
        <color theme="0" tint="-0.14990691854609822"/>
      </top>
      <bottom style="medium">
        <color theme="0" tint="-0.1498764000366222"/>
      </bottom>
      <diagonal/>
    </border>
    <border>
      <left style="medium">
        <color theme="0" tint="-0.14990691854609822"/>
      </left>
      <right style="medium">
        <color theme="0" tint="-0.1498764000366222"/>
      </right>
      <top style="medium">
        <color theme="0" tint="-0.1498764000366222"/>
      </top>
      <bottom style="medium">
        <color theme="0" tint="-0.1498764000366222"/>
      </bottom>
      <diagonal/>
    </border>
    <border>
      <left style="medium">
        <color theme="0" tint="-0.1498764000366222"/>
      </left>
      <right style="medium">
        <color theme="0" tint="-0.1498764000366222"/>
      </right>
      <top style="medium">
        <color theme="0" tint="-0.1498764000366222"/>
      </top>
      <bottom style="medium">
        <color theme="0" tint="-0.1498764000366222"/>
      </bottom>
      <diagonal/>
    </border>
    <border>
      <left style="medium">
        <color theme="0" tint="-0.1498764000366222"/>
      </left>
      <right style="medium">
        <color theme="0" tint="-0.14990691854609822"/>
      </right>
      <top style="medium">
        <color theme="0" tint="-0.1498764000366222"/>
      </top>
      <bottom style="medium">
        <color theme="0" tint="-0.1498764000366222"/>
      </bottom>
      <diagonal/>
    </border>
    <border>
      <left style="medium">
        <color theme="0" tint="-0.14990691854609822"/>
      </left>
      <right style="medium">
        <color theme="0" tint="-0.1498764000366222"/>
      </right>
      <top style="medium">
        <color theme="0" tint="-0.1498764000366222"/>
      </top>
      <bottom style="medium">
        <color theme="0" tint="-0.14990691854609822"/>
      </bottom>
      <diagonal/>
    </border>
    <border>
      <left style="medium">
        <color theme="0" tint="-0.1498764000366222"/>
      </left>
      <right style="medium">
        <color theme="0" tint="-0.1498764000366222"/>
      </right>
      <top style="medium">
        <color theme="0" tint="-0.1498764000366222"/>
      </top>
      <bottom style="medium">
        <color theme="0" tint="-0.14990691854609822"/>
      </bottom>
      <diagonal/>
    </border>
    <border>
      <left style="medium">
        <color theme="0" tint="-0.1498764000366222"/>
      </left>
      <right style="medium">
        <color theme="0" tint="-0.14990691854609822"/>
      </right>
      <top style="medium">
        <color theme="0" tint="-0.1498764000366222"/>
      </top>
      <bottom style="medium">
        <color theme="0" tint="-0.14990691854609822"/>
      </bottom>
      <diagonal/>
    </border>
    <border>
      <left/>
      <right/>
      <top style="medium">
        <color theme="0" tint="-0.14990691854609822"/>
      </top>
      <bottom/>
      <diagonal/>
    </border>
    <border>
      <left/>
      <right/>
      <top style="medium">
        <color theme="0" tint="-0.14993743705557422"/>
      </top>
      <bottom/>
      <diagonal/>
    </border>
    <border>
      <left/>
      <right/>
      <top style="medium">
        <color theme="0" tint="-0.14996795556505021"/>
      </top>
      <bottom/>
      <diagonal/>
    </border>
    <border>
      <left style="thick">
        <color theme="0" tint="-0.14996795556505021"/>
      </left>
      <right style="thick">
        <color theme="0" tint="-0.14996795556505021"/>
      </right>
      <top/>
      <bottom style="medium">
        <color theme="0" tint="-0.14993743705557422"/>
      </bottom>
      <diagonal/>
    </border>
    <border>
      <left/>
      <right/>
      <top/>
      <bottom style="medium">
        <color theme="0" tint="-0.14993743705557422"/>
      </bottom>
      <diagonal/>
    </border>
    <border>
      <left style="thick">
        <color theme="0" tint="-0.14993743705557422"/>
      </left>
      <right style="thick">
        <color theme="0" tint="-0.14993743705557422"/>
      </right>
      <top/>
      <bottom style="medium">
        <color theme="0" tint="-0.14993743705557422"/>
      </bottom>
      <diagonal/>
    </border>
    <border>
      <left style="thick">
        <color theme="0" tint="-0.14996795556505021"/>
      </left>
      <right style="thick">
        <color theme="0" tint="-0.14996795556505021"/>
      </right>
      <top/>
      <bottom/>
      <diagonal/>
    </border>
    <border>
      <left style="thick">
        <color theme="0" tint="-0.14993743705557422"/>
      </left>
      <right style="thick">
        <color theme="0" tint="-0.14993743705557422"/>
      </right>
      <top/>
      <bottom/>
      <diagonal/>
    </border>
    <border>
      <left/>
      <right style="thick">
        <color theme="0" tint="-0.14996795556505021"/>
      </right>
      <top/>
      <bottom style="thick">
        <color theme="0" tint="-0.14996795556505021"/>
      </bottom>
      <diagonal/>
    </border>
    <border>
      <left/>
      <right/>
      <top style="thin">
        <color indexed="64"/>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style="thick">
        <color theme="0" tint="-0.14993743705557422"/>
      </right>
      <top style="thick">
        <color theme="0" tint="-0.14993743705557422"/>
      </top>
      <bottom/>
      <diagonal/>
    </border>
    <border>
      <left style="thick">
        <color theme="0" tint="-0.14993743705557422"/>
      </left>
      <right style="medium">
        <color theme="1" tint="0.499984740745262"/>
      </right>
      <top/>
      <bottom/>
      <diagonal/>
    </border>
    <border>
      <left style="medium">
        <color theme="1" tint="0.499984740745262"/>
      </left>
      <right style="thick">
        <color theme="0" tint="-0.14993743705557422"/>
      </right>
      <top/>
      <bottom style="medium">
        <color theme="0" tint="-0.14993743705557422"/>
      </bottom>
      <diagonal/>
    </border>
    <border>
      <left style="thin">
        <color indexed="64"/>
      </left>
      <right style="thin">
        <color indexed="64"/>
      </right>
      <top style="medium">
        <color theme="0" tint="-0.499984740745262"/>
      </top>
      <bottom style="thin">
        <color indexed="64"/>
      </bottom>
      <diagonal/>
    </border>
    <border>
      <left style="medium">
        <color theme="1" tint="0.499984740745262"/>
      </left>
      <right/>
      <top/>
      <bottom style="thick">
        <color theme="0" tint="-0.14996795556505021"/>
      </bottom>
      <diagonal/>
    </border>
    <border>
      <left style="thick">
        <color theme="0" tint="-0.14996795556505021"/>
      </left>
      <right style="thick">
        <color theme="0" tint="-0.14996795556505021"/>
      </right>
      <top style="thick">
        <color theme="0" tint="-0.14996795556505021"/>
      </top>
      <bottom style="medium">
        <color theme="0" tint="-0.14993743705557422"/>
      </bottom>
      <diagonal/>
    </border>
    <border>
      <left style="thick">
        <color theme="0" tint="-0.14993743705557422"/>
      </left>
      <right/>
      <top/>
      <bottom/>
      <diagonal/>
    </border>
    <border>
      <left style="thick">
        <color theme="0" tint="-0.14993743705557422"/>
      </left>
      <right/>
      <top/>
      <bottom style="medium">
        <color theme="0" tint="-0.14993743705557422"/>
      </bottom>
      <diagonal/>
    </border>
    <border>
      <left style="medium">
        <color theme="0" tint="-0.499984740745262"/>
      </left>
      <right style="thin">
        <color indexed="64"/>
      </right>
      <top style="medium">
        <color theme="0" tint="-0.499984740745262"/>
      </top>
      <bottom style="thin">
        <color indexed="64"/>
      </bottom>
      <diagonal/>
    </border>
    <border>
      <left style="medium">
        <color theme="0" tint="-0.499984740745262"/>
      </left>
      <right/>
      <top/>
      <bottom style="thick">
        <color theme="0" tint="-0.14996795556505021"/>
      </bottom>
      <diagonal/>
    </border>
    <border>
      <left style="medium">
        <color theme="0" tint="-0.499984740745262"/>
      </left>
      <right style="thick">
        <color theme="0" tint="-0.14996795556505021"/>
      </right>
      <top style="thick">
        <color theme="0" tint="-0.14996795556505021"/>
      </top>
      <bottom style="medium">
        <color theme="0" tint="-0.14993743705557422"/>
      </bottom>
      <diagonal/>
    </border>
    <border>
      <left style="medium">
        <color theme="1" tint="0.499984740745262"/>
      </left>
      <right style="thin">
        <color indexed="64"/>
      </right>
      <top style="medium">
        <color theme="1" tint="0.499984740745262"/>
      </top>
      <bottom style="thin">
        <color indexed="64"/>
      </bottom>
      <diagonal/>
    </border>
    <border>
      <left style="thin">
        <color indexed="64"/>
      </left>
      <right style="thin">
        <color indexed="64"/>
      </right>
      <top style="medium">
        <color theme="1" tint="0.499984740745262"/>
      </top>
      <bottom style="thin">
        <color indexed="64"/>
      </bottom>
      <diagonal/>
    </border>
    <border>
      <left style="thin">
        <color indexed="64"/>
      </left>
      <right style="medium">
        <color theme="1" tint="0.499984740745262"/>
      </right>
      <top style="medium">
        <color theme="1" tint="0.499984740745262"/>
      </top>
      <bottom style="thin">
        <color indexed="64"/>
      </bottom>
      <diagonal/>
    </border>
    <border>
      <left style="thick">
        <color theme="0" tint="-0.14996795556505021"/>
      </left>
      <right style="medium">
        <color theme="1" tint="0.499984740745262"/>
      </right>
      <top/>
      <bottom/>
      <diagonal/>
    </border>
    <border>
      <left style="medium">
        <color theme="1" tint="0.499984740745262"/>
      </left>
      <right style="thick">
        <color theme="0" tint="-0.14996795556505021"/>
      </right>
      <top style="thick">
        <color theme="0" tint="-0.14996795556505021"/>
      </top>
      <bottom/>
      <diagonal/>
    </border>
    <border>
      <left style="thick">
        <color theme="0" tint="-0.14996795556505021"/>
      </left>
      <right style="medium">
        <color theme="1" tint="0.499984740745262"/>
      </right>
      <top/>
      <bottom style="medium">
        <color theme="0" tint="-0.14993743705557422"/>
      </bottom>
      <diagonal/>
    </border>
    <border>
      <left style="medium">
        <color theme="1" tint="0.499984740745262"/>
      </left>
      <right/>
      <top style="medium">
        <color theme="1" tint="0.499984740745262"/>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style="thick">
        <color theme="0" tint="-0.14996795556505021"/>
      </right>
      <top/>
      <bottom/>
      <diagonal/>
    </border>
    <border>
      <left style="medium">
        <color theme="1" tint="0.499984740745262"/>
      </left>
      <right style="thick">
        <color theme="0" tint="-0.14996795556505021"/>
      </right>
      <top/>
      <bottom style="medium">
        <color theme="0" tint="-0.14993743705557422"/>
      </bottom>
      <diagonal/>
    </border>
    <border>
      <left style="medium">
        <color theme="1" tint="0.499984740745262"/>
      </left>
      <right style="thick">
        <color theme="0" tint="-0.14993743705557422"/>
      </right>
      <top style="thin">
        <color indexed="64"/>
      </top>
      <bottom/>
      <diagonal/>
    </border>
    <border>
      <left style="medium">
        <color theme="1" tint="0.499984740745262"/>
      </left>
      <right style="thick">
        <color theme="0" tint="-0.14993743705557422"/>
      </right>
      <top/>
      <bottom/>
      <diagonal/>
    </border>
    <border>
      <left style="thick">
        <color theme="0" tint="-0.14993743705557422"/>
      </left>
      <right style="thick">
        <color theme="0" tint="-0.14993743705557422"/>
      </right>
      <top style="thin">
        <color indexed="64"/>
      </top>
      <bottom/>
      <diagonal/>
    </border>
    <border>
      <left style="thick">
        <color theme="0" tint="-0.14993743705557422"/>
      </left>
      <right style="medium">
        <color theme="1" tint="0.499984740745262"/>
      </right>
      <top style="thin">
        <color indexed="64"/>
      </top>
      <bottom/>
      <diagonal/>
    </border>
    <border>
      <left style="thick">
        <color theme="0" tint="-0.14996795556505021"/>
      </left>
      <right/>
      <top style="thick">
        <color theme="0" tint="-0.14996795556505021"/>
      </top>
      <bottom/>
      <diagonal/>
    </border>
    <border>
      <left style="medium">
        <color theme="1" tint="0.499984740745262"/>
      </left>
      <right/>
      <top style="medium">
        <color theme="1" tint="0.499984740745262"/>
      </top>
      <bottom style="thick">
        <color theme="0" tint="-0.14996795556505021"/>
      </bottom>
      <diagonal/>
    </border>
    <border>
      <left/>
      <right/>
      <top style="medium">
        <color theme="1" tint="0.499984740745262"/>
      </top>
      <bottom style="thick">
        <color theme="0" tint="-0.14996795556505021"/>
      </bottom>
      <diagonal/>
    </border>
    <border>
      <left/>
      <right style="medium">
        <color theme="1" tint="0.499984740745262"/>
      </right>
      <top style="medium">
        <color theme="1" tint="0.499984740745262"/>
      </top>
      <bottom style="thick">
        <color theme="0" tint="-0.14996795556505021"/>
      </bottom>
      <diagonal/>
    </border>
    <border>
      <left style="medium">
        <color theme="0" tint="-0.14993743705557422"/>
      </left>
      <right/>
      <top style="medium">
        <color theme="0" tint="-0.14993743705557422"/>
      </top>
      <bottom style="medium">
        <color theme="0" tint="-0.14993743705557422"/>
      </bottom>
      <diagonal/>
    </border>
    <border>
      <left/>
      <right style="medium">
        <color theme="0" tint="-0.14993743705557422"/>
      </right>
      <top style="medium">
        <color theme="0" tint="-0.14993743705557422"/>
      </top>
      <bottom style="medium">
        <color theme="0" tint="-0.14993743705557422"/>
      </bottom>
      <diagonal/>
    </border>
    <border>
      <left style="thick">
        <color theme="0" tint="-0.14996795556505021"/>
      </left>
      <right style="thick">
        <color theme="0" tint="-0.14996795556505021"/>
      </right>
      <top style="thin">
        <color indexed="64"/>
      </top>
      <bottom/>
      <diagonal/>
    </border>
    <border>
      <left style="thin">
        <color auto="1"/>
      </left>
      <right style="thin">
        <color auto="1"/>
      </right>
      <top style="thin">
        <color auto="1"/>
      </top>
      <bottom style="thin">
        <color auto="1"/>
      </bottom>
      <diagonal/>
    </border>
    <border>
      <left style="thick">
        <color theme="0" tint="-0.14996795556505021"/>
      </left>
      <right/>
      <top style="thick">
        <color theme="0" tint="-0.14996795556505021"/>
      </top>
      <bottom style="thick">
        <color theme="0" tint="-0.14996795556505021"/>
      </bottom>
      <diagonal/>
    </border>
    <border>
      <left/>
      <right/>
      <top style="thick">
        <color theme="0" tint="-0.14996795556505021"/>
      </top>
      <bottom style="thick">
        <color theme="0" tint="-0.14996795556505021"/>
      </bottom>
      <diagonal/>
    </border>
    <border>
      <left/>
      <right style="thick">
        <color theme="0" tint="-0.14996795556505021"/>
      </right>
      <top style="thick">
        <color theme="0" tint="-0.14996795556505021"/>
      </top>
      <bottom style="thick">
        <color theme="0" tint="-0.14996795556505021"/>
      </bottom>
      <diagonal/>
    </border>
    <border>
      <left style="thick">
        <color theme="0" tint="-0.14996795556505021"/>
      </left>
      <right style="thick">
        <color theme="0" tint="-0.14996795556505021"/>
      </right>
      <top/>
      <bottom style="medium">
        <color theme="0" tint="-0.14996795556505021"/>
      </bottom>
      <diagonal/>
    </border>
  </borders>
  <cellStyleXfs count="3">
    <xf numFmtId="0" fontId="0" fillId="0" borderId="0"/>
    <xf numFmtId="0" fontId="26" fillId="0" borderId="0"/>
    <xf numFmtId="9" fontId="53" fillId="0" borderId="0" applyFont="0" applyFill="0" applyBorder="0" applyAlignment="0" applyProtection="0"/>
  </cellStyleXfs>
  <cellXfs count="329">
    <xf numFmtId="0" fontId="0" fillId="0" borderId="0" xfId="0"/>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wrapText="1" readingOrder="2"/>
    </xf>
    <xf numFmtId="0" fontId="2" fillId="0" borderId="0" xfId="0" applyFont="1" applyAlignment="1">
      <alignment vertical="center"/>
    </xf>
    <xf numFmtId="1" fontId="2" fillId="0" borderId="0" xfId="0" applyNumberFormat="1" applyFont="1" applyAlignment="1">
      <alignment vertical="center"/>
    </xf>
    <xf numFmtId="164" fontId="2" fillId="0" borderId="0" xfId="0" applyNumberFormat="1" applyFont="1" applyAlignment="1">
      <alignment vertical="center"/>
    </xf>
    <xf numFmtId="1" fontId="0" fillId="0" borderId="0" xfId="0" applyNumberFormat="1"/>
    <xf numFmtId="0" fontId="0" fillId="0" borderId="0" xfId="0" applyAlignment="1">
      <alignment textRotation="180"/>
    </xf>
    <xf numFmtId="1" fontId="4" fillId="0" borderId="0" xfId="0" applyNumberFormat="1" applyFont="1" applyAlignment="1">
      <alignment horizontal="center" vertical="center" readingOrder="2"/>
    </xf>
    <xf numFmtId="0" fontId="5" fillId="0" borderId="0" xfId="0" applyFont="1" applyAlignment="1">
      <alignment horizontal="center" vertical="center" readingOrder="2"/>
    </xf>
    <xf numFmtId="0" fontId="6" fillId="2" borderId="0" xfId="0" applyFont="1" applyFill="1" applyAlignment="1">
      <alignment horizontal="center" vertical="center" readingOrder="2"/>
    </xf>
    <xf numFmtId="0" fontId="7" fillId="0" borderId="0" xfId="0" applyFont="1" applyAlignment="1">
      <alignment wrapText="1"/>
    </xf>
    <xf numFmtId="0" fontId="8" fillId="0" borderId="0" xfId="0" applyFont="1" applyAlignment="1">
      <alignment vertical="center"/>
    </xf>
    <xf numFmtId="1" fontId="4" fillId="0" borderId="0" xfId="0" applyNumberFormat="1" applyFont="1" applyAlignment="1">
      <alignment horizontal="right" vertical="center" readingOrder="2"/>
    </xf>
    <xf numFmtId="1" fontId="13" fillId="0" borderId="3" xfId="0" applyNumberFormat="1" applyFont="1" applyBorder="1" applyAlignment="1">
      <alignment horizontal="center" vertical="center" wrapText="1"/>
    </xf>
    <xf numFmtId="1" fontId="13" fillId="5" borderId="3"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8" fillId="6" borderId="5" xfId="0" applyFont="1" applyFill="1" applyBorder="1" applyAlignment="1">
      <alignment horizontal="center" vertical="center" readingOrder="2"/>
    </xf>
    <xf numFmtId="1" fontId="13" fillId="0" borderId="5" xfId="0" applyNumberFormat="1" applyFont="1" applyBorder="1" applyAlignment="1">
      <alignment horizontal="center" vertical="center" wrapText="1"/>
    </xf>
    <xf numFmtId="1" fontId="13" fillId="5" borderId="5" xfId="0" applyNumberFormat="1" applyFont="1" applyFill="1" applyBorder="1" applyAlignment="1">
      <alignment horizontal="center" vertical="center" wrapText="1"/>
    </xf>
    <xf numFmtId="0" fontId="19" fillId="6" borderId="5" xfId="0" applyFont="1" applyFill="1" applyBorder="1" applyAlignment="1">
      <alignment horizontal="center" vertical="center" readingOrder="2"/>
    </xf>
    <xf numFmtId="0" fontId="19" fillId="6" borderId="5" xfId="0" applyFont="1" applyFill="1" applyBorder="1" applyAlignment="1">
      <alignment horizontal="center" readingOrder="2"/>
    </xf>
    <xf numFmtId="1" fontId="13" fillId="0" borderId="6" xfId="0" applyNumberFormat="1" applyFont="1" applyBorder="1" applyAlignment="1">
      <alignment horizontal="center" vertical="center" wrapText="1"/>
    </xf>
    <xf numFmtId="164" fontId="13" fillId="5" borderId="6" xfId="0" applyNumberFormat="1" applyFont="1" applyFill="1" applyBorder="1" applyAlignment="1">
      <alignment horizontal="center" vertical="center" wrapText="1"/>
    </xf>
    <xf numFmtId="164" fontId="13" fillId="0" borderId="6" xfId="0" applyNumberFormat="1" applyFont="1" applyBorder="1" applyAlignment="1">
      <alignment horizontal="center" vertical="center" wrapText="1"/>
    </xf>
    <xf numFmtId="0" fontId="11" fillId="7" borderId="4" xfId="0" applyFont="1" applyFill="1" applyBorder="1" applyAlignment="1">
      <alignment horizontal="center" vertical="center" readingOrder="2"/>
    </xf>
    <xf numFmtId="1" fontId="15" fillId="7" borderId="4" xfId="0" applyNumberFormat="1" applyFont="1" applyFill="1" applyBorder="1" applyAlignment="1">
      <alignment horizontal="center" vertical="center" readingOrder="2"/>
    </xf>
    <xf numFmtId="0" fontId="15" fillId="7" borderId="4" xfId="0" applyFont="1" applyFill="1" applyBorder="1" applyAlignment="1">
      <alignment horizontal="center" vertical="center" readingOrder="2"/>
    </xf>
    <xf numFmtId="1" fontId="10" fillId="7" borderId="4" xfId="0" applyNumberFormat="1" applyFont="1" applyFill="1" applyBorder="1" applyAlignment="1">
      <alignment horizontal="center" vertical="center" readingOrder="2"/>
    </xf>
    <xf numFmtId="0" fontId="10" fillId="7" borderId="4" xfId="0" applyFont="1" applyFill="1" applyBorder="1" applyAlignment="1">
      <alignment horizontal="center" vertical="center" readingOrder="2"/>
    </xf>
    <xf numFmtId="1" fontId="16" fillId="0" borderId="5" xfId="0" applyNumberFormat="1" applyFont="1" applyBorder="1" applyAlignment="1">
      <alignment horizontal="center" vertical="center" wrapText="1"/>
    </xf>
    <xf numFmtId="1" fontId="16" fillId="5" borderId="3" xfId="0" applyNumberFormat="1" applyFont="1" applyFill="1" applyBorder="1" applyAlignment="1">
      <alignment horizontal="center" vertical="center" wrapText="1"/>
    </xf>
    <xf numFmtId="1" fontId="16" fillId="0" borderId="3" xfId="0" applyNumberFormat="1" applyFont="1" applyBorder="1" applyAlignment="1">
      <alignment horizontal="center" vertical="center" wrapText="1"/>
    </xf>
    <xf numFmtId="0" fontId="11" fillId="6" borderId="3" xfId="0" applyFont="1" applyFill="1" applyBorder="1" applyAlignment="1">
      <alignment horizontal="center" vertical="center" readingOrder="2"/>
    </xf>
    <xf numFmtId="0" fontId="9" fillId="7" borderId="4" xfId="0" applyFont="1" applyFill="1" applyBorder="1" applyAlignment="1">
      <alignment horizontal="center" vertical="center" readingOrder="2"/>
    </xf>
    <xf numFmtId="0" fontId="18" fillId="6" borderId="3" xfId="0" applyFont="1" applyFill="1" applyBorder="1" applyAlignment="1">
      <alignment horizontal="center" vertical="center" readingOrder="2"/>
    </xf>
    <xf numFmtId="0" fontId="19" fillId="6" borderId="3" xfId="0" applyFont="1" applyFill="1" applyBorder="1" applyAlignment="1">
      <alignment horizontal="center" vertical="center" readingOrder="2"/>
    </xf>
    <xf numFmtId="0" fontId="19" fillId="6" borderId="3" xfId="0" applyFont="1" applyFill="1" applyBorder="1" applyAlignment="1">
      <alignment horizontal="center" readingOrder="2"/>
    </xf>
    <xf numFmtId="0" fontId="18" fillId="6" borderId="6" xfId="0" applyFont="1" applyFill="1" applyBorder="1" applyAlignment="1">
      <alignment horizontal="center" vertical="center" readingOrder="2"/>
    </xf>
    <xf numFmtId="0" fontId="19" fillId="6" borderId="6" xfId="0" applyFont="1" applyFill="1" applyBorder="1" applyAlignment="1">
      <alignment horizontal="center" vertical="center" readingOrder="2"/>
    </xf>
    <xf numFmtId="0" fontId="19" fillId="6" borderId="6" xfId="0" applyFont="1" applyFill="1" applyBorder="1" applyAlignment="1">
      <alignment horizontal="center" readingOrder="2"/>
    </xf>
    <xf numFmtId="1" fontId="13" fillId="2" borderId="5" xfId="0" applyNumberFormat="1" applyFont="1" applyFill="1" applyBorder="1" applyAlignment="1">
      <alignment horizontal="center" vertical="center" wrapText="1"/>
    </xf>
    <xf numFmtId="0" fontId="18" fillId="6" borderId="3" xfId="0" applyFont="1" applyFill="1" applyBorder="1" applyAlignment="1">
      <alignment horizontal="center" readingOrder="2"/>
    </xf>
    <xf numFmtId="3" fontId="16" fillId="0" borderId="3" xfId="0" applyNumberFormat="1" applyFont="1" applyBorder="1" applyAlignment="1">
      <alignment horizontal="center" vertical="center" wrapText="1"/>
    </xf>
    <xf numFmtId="3" fontId="13" fillId="5" borderId="3" xfId="0" applyNumberFormat="1" applyFont="1" applyFill="1" applyBorder="1" applyAlignment="1">
      <alignment horizontal="center" vertical="center" wrapText="1"/>
    </xf>
    <xf numFmtId="3" fontId="13" fillId="0" borderId="3" xfId="0" applyNumberFormat="1" applyFont="1" applyBorder="1" applyAlignment="1">
      <alignment horizontal="center" vertical="center" wrapText="1"/>
    </xf>
    <xf numFmtId="3" fontId="16" fillId="4" borderId="3" xfId="0" applyNumberFormat="1" applyFont="1" applyFill="1" applyBorder="1" applyAlignment="1">
      <alignment horizontal="center" vertical="center" wrapText="1"/>
    </xf>
    <xf numFmtId="3" fontId="13" fillId="4" borderId="3" xfId="0" applyNumberFormat="1" applyFont="1" applyFill="1" applyBorder="1" applyAlignment="1">
      <alignment horizontal="center" vertical="center" wrapText="1"/>
    </xf>
    <xf numFmtId="3" fontId="13" fillId="0" borderId="5" xfId="0" applyNumberFormat="1" applyFont="1" applyBorder="1" applyAlignment="1">
      <alignment horizontal="center" vertical="center" wrapText="1"/>
    </xf>
    <xf numFmtId="3" fontId="13" fillId="5" borderId="5" xfId="0" applyNumberFormat="1" applyFont="1" applyFill="1" applyBorder="1" applyAlignment="1">
      <alignment horizontal="center" vertical="center" wrapText="1"/>
    </xf>
    <xf numFmtId="3" fontId="16" fillId="0" borderId="5" xfId="0" applyNumberFormat="1" applyFont="1" applyBorder="1" applyAlignment="1">
      <alignment horizontal="center" vertical="center" wrapText="1"/>
    </xf>
    <xf numFmtId="3" fontId="16" fillId="5" borderId="5" xfId="0" applyNumberFormat="1" applyFont="1" applyFill="1" applyBorder="1" applyAlignment="1">
      <alignment horizontal="center" vertical="center" wrapText="1"/>
    </xf>
    <xf numFmtId="0" fontId="18" fillId="6" borderId="11" xfId="0" applyFont="1" applyFill="1" applyBorder="1" applyAlignment="1">
      <alignment horizontal="center" vertical="center" readingOrder="2"/>
    </xf>
    <xf numFmtId="1" fontId="13" fillId="0" borderId="12" xfId="0" applyNumberFormat="1" applyFont="1" applyBorder="1" applyAlignment="1">
      <alignment horizontal="center" vertical="center" wrapText="1"/>
    </xf>
    <xf numFmtId="3" fontId="13" fillId="5" borderId="12" xfId="0" applyNumberFormat="1" applyFont="1" applyFill="1" applyBorder="1" applyAlignment="1">
      <alignment horizontal="center"/>
    </xf>
    <xf numFmtId="0" fontId="18" fillId="6" borderId="14" xfId="0" applyFont="1" applyFill="1" applyBorder="1" applyAlignment="1">
      <alignment horizontal="center" vertical="center" readingOrder="2"/>
    </xf>
    <xf numFmtId="1" fontId="13" fillId="0" borderId="15" xfId="0" applyNumberFormat="1" applyFont="1" applyBorder="1" applyAlignment="1">
      <alignment horizontal="center" vertical="center" wrapText="1"/>
    </xf>
    <xf numFmtId="3" fontId="13" fillId="5" borderId="15" xfId="0" applyNumberFormat="1" applyFont="1" applyFill="1" applyBorder="1" applyAlignment="1">
      <alignment horizontal="center"/>
    </xf>
    <xf numFmtId="0" fontId="19" fillId="6" borderId="14" xfId="0" applyFont="1" applyFill="1" applyBorder="1" applyAlignment="1">
      <alignment horizontal="center" vertical="center" readingOrder="2"/>
    </xf>
    <xf numFmtId="0" fontId="19" fillId="6" borderId="14" xfId="0" applyFont="1" applyFill="1" applyBorder="1" applyAlignment="1">
      <alignment horizontal="center" readingOrder="2"/>
    </xf>
    <xf numFmtId="0" fontId="19" fillId="6" borderId="17" xfId="0" applyFont="1" applyFill="1" applyBorder="1" applyAlignment="1">
      <alignment horizontal="center" readingOrder="2"/>
    </xf>
    <xf numFmtId="1" fontId="13" fillId="0" borderId="18" xfId="0" applyNumberFormat="1" applyFont="1" applyBorder="1" applyAlignment="1">
      <alignment horizontal="center" vertical="center" wrapText="1"/>
    </xf>
    <xf numFmtId="3" fontId="13" fillId="5" borderId="18" xfId="0" applyNumberFormat="1" applyFont="1" applyFill="1" applyBorder="1" applyAlignment="1">
      <alignment horizontal="center"/>
    </xf>
    <xf numFmtId="0" fontId="11" fillId="7" borderId="9" xfId="0" applyFont="1" applyFill="1" applyBorder="1" applyAlignment="1">
      <alignment horizontal="center" vertical="center" readingOrder="2"/>
    </xf>
    <xf numFmtId="164" fontId="13" fillId="3" borderId="6" xfId="0" applyNumberFormat="1" applyFont="1" applyFill="1" applyBorder="1" applyAlignment="1">
      <alignment horizontal="center" vertical="center" wrapText="1"/>
    </xf>
    <xf numFmtId="0" fontId="22" fillId="8" borderId="0" xfId="0" applyFont="1" applyFill="1" applyAlignment="1">
      <alignment horizontal="center" vertical="center"/>
    </xf>
    <xf numFmtId="0" fontId="18" fillId="7" borderId="4" xfId="0" applyFont="1" applyFill="1" applyBorder="1" applyAlignment="1">
      <alignment horizontal="center" vertical="center" readingOrder="2"/>
    </xf>
    <xf numFmtId="0" fontId="18" fillId="7" borderId="4" xfId="0" applyFont="1" applyFill="1" applyBorder="1" applyAlignment="1">
      <alignment horizontal="center" vertical="center" wrapText="1" readingOrder="2"/>
    </xf>
    <xf numFmtId="164" fontId="18" fillId="7" borderId="4" xfId="0" applyNumberFormat="1" applyFont="1" applyFill="1" applyBorder="1" applyAlignment="1">
      <alignment horizontal="center" vertical="center" wrapText="1" readingOrder="2"/>
    </xf>
    <xf numFmtId="1" fontId="11" fillId="7" borderId="4" xfId="0" applyNumberFormat="1" applyFont="1" applyFill="1" applyBorder="1" applyAlignment="1">
      <alignment horizontal="center" vertical="center" readingOrder="2"/>
    </xf>
    <xf numFmtId="0" fontId="11" fillId="7" borderId="4" xfId="0" quotePrefix="1" applyFont="1" applyFill="1" applyBorder="1" applyAlignment="1">
      <alignment horizontal="center" vertical="center" readingOrder="2"/>
    </xf>
    <xf numFmtId="164" fontId="18" fillId="7" borderId="4" xfId="0" quotePrefix="1" applyNumberFormat="1" applyFont="1" applyFill="1" applyBorder="1" applyAlignment="1">
      <alignment horizontal="center" vertical="center" wrapText="1" readingOrder="2"/>
    </xf>
    <xf numFmtId="1" fontId="11" fillId="7" borderId="4" xfId="0" quotePrefix="1" applyNumberFormat="1" applyFont="1" applyFill="1" applyBorder="1" applyAlignment="1">
      <alignment horizontal="center" vertical="center" readingOrder="2"/>
    </xf>
    <xf numFmtId="1" fontId="23" fillId="7" borderId="4" xfId="0" applyNumberFormat="1" applyFont="1" applyFill="1" applyBorder="1" applyAlignment="1">
      <alignment horizontal="center" vertical="center" readingOrder="2"/>
    </xf>
    <xf numFmtId="1" fontId="13" fillId="4" borderId="5" xfId="0" applyNumberFormat="1" applyFont="1" applyFill="1" applyBorder="1" applyAlignment="1">
      <alignment horizontal="center" vertical="center" wrapText="1"/>
    </xf>
    <xf numFmtId="164" fontId="24" fillId="0" borderId="0" xfId="0" applyNumberFormat="1" applyFont="1" applyAlignment="1">
      <alignment vertical="center"/>
    </xf>
    <xf numFmtId="0" fontId="25" fillId="0" borderId="0" xfId="0" applyFont="1" applyAlignment="1">
      <alignment vertical="center"/>
    </xf>
    <xf numFmtId="1" fontId="13" fillId="0" borderId="13" xfId="0" applyNumberFormat="1" applyFont="1" applyBorder="1" applyAlignment="1">
      <alignment horizontal="center" vertical="center"/>
    </xf>
    <xf numFmtId="1" fontId="13" fillId="0" borderId="16" xfId="0" applyNumberFormat="1" applyFont="1" applyBorder="1" applyAlignment="1">
      <alignment horizontal="center" vertical="center"/>
    </xf>
    <xf numFmtId="1" fontId="13" fillId="0" borderId="19" xfId="0" applyNumberFormat="1" applyFont="1" applyBorder="1" applyAlignment="1">
      <alignment horizontal="center" vertical="center"/>
    </xf>
    <xf numFmtId="0" fontId="13" fillId="0" borderId="0" xfId="0" applyFont="1" applyAlignment="1">
      <alignment vertical="center"/>
    </xf>
    <xf numFmtId="164" fontId="13" fillId="0" borderId="0" xfId="0" applyNumberFormat="1" applyFont="1" applyAlignment="1">
      <alignment vertical="center"/>
    </xf>
    <xf numFmtId="2" fontId="0" fillId="0" borderId="0" xfId="0" applyNumberFormat="1" applyAlignment="1">
      <alignment textRotation="2"/>
    </xf>
    <xf numFmtId="0" fontId="26" fillId="0" borderId="0" xfId="0" applyFont="1" applyAlignment="1">
      <alignment textRotation="180"/>
    </xf>
    <xf numFmtId="2" fontId="26" fillId="0" borderId="0" xfId="0" applyNumberFormat="1" applyFont="1" applyAlignment="1">
      <alignment textRotation="2"/>
    </xf>
    <xf numFmtId="1" fontId="13" fillId="5" borderId="8" xfId="0" applyNumberFormat="1" applyFont="1" applyFill="1" applyBorder="1" applyAlignment="1">
      <alignment horizontal="center" vertical="center" wrapText="1"/>
    </xf>
    <xf numFmtId="3" fontId="27" fillId="0" borderId="5" xfId="0" applyNumberFormat="1" applyFont="1" applyBorder="1" applyAlignment="1">
      <alignment horizontal="center" vertical="center" wrapText="1"/>
    </xf>
    <xf numFmtId="3" fontId="27" fillId="5" borderId="5" xfId="0" applyNumberFormat="1" applyFont="1" applyFill="1" applyBorder="1" applyAlignment="1">
      <alignment horizontal="center" vertical="center" wrapText="1"/>
    </xf>
    <xf numFmtId="0" fontId="20" fillId="0" borderId="0" xfId="0" applyFont="1"/>
    <xf numFmtId="1" fontId="26" fillId="0" borderId="0" xfId="0" applyNumberFormat="1" applyFont="1"/>
    <xf numFmtId="0" fontId="26" fillId="0" borderId="0" xfId="0" applyFont="1"/>
    <xf numFmtId="0" fontId="12" fillId="7" borderId="10" xfId="0" quotePrefix="1" applyFont="1" applyFill="1" applyBorder="1" applyAlignment="1">
      <alignment horizontal="center" vertical="center" wrapText="1" readingOrder="2"/>
    </xf>
    <xf numFmtId="1" fontId="12" fillId="7" borderId="10" xfId="0" applyNumberFormat="1" applyFont="1" applyFill="1" applyBorder="1" applyAlignment="1">
      <alignment horizontal="center" vertical="center" wrapText="1" readingOrder="2"/>
    </xf>
    <xf numFmtId="0" fontId="10" fillId="7" borderId="4" xfId="0" applyFont="1" applyFill="1" applyBorder="1" applyAlignment="1">
      <alignment horizontal="center" vertical="center" wrapText="1" readingOrder="2"/>
    </xf>
    <xf numFmtId="2" fontId="31" fillId="7" borderId="4" xfId="0" applyNumberFormat="1" applyFont="1" applyFill="1" applyBorder="1" applyAlignment="1">
      <alignment horizontal="center" vertical="center" wrapText="1" readingOrder="2"/>
    </xf>
    <xf numFmtId="0" fontId="0" fillId="0" borderId="0" xfId="0" applyAlignment="1">
      <alignment horizontal="center" vertical="center"/>
    </xf>
    <xf numFmtId="0" fontId="0" fillId="3" borderId="0" xfId="0" applyFill="1"/>
    <xf numFmtId="0" fontId="12" fillId="6" borderId="3" xfId="0" applyFont="1" applyFill="1" applyBorder="1" applyAlignment="1">
      <alignment horizontal="center" vertical="center" readingOrder="2"/>
    </xf>
    <xf numFmtId="0" fontId="12" fillId="6" borderId="3" xfId="0" applyFont="1" applyFill="1" applyBorder="1" applyAlignment="1">
      <alignment horizontal="center" readingOrder="2"/>
    </xf>
    <xf numFmtId="2" fontId="0" fillId="0" borderId="0" xfId="0" applyNumberFormat="1" applyAlignment="1">
      <alignment vertical="center" wrapText="1"/>
    </xf>
    <xf numFmtId="164" fontId="0" fillId="0" borderId="0" xfId="0" applyNumberFormat="1" applyAlignment="1">
      <alignment horizontal="center" vertical="center"/>
    </xf>
    <xf numFmtId="0" fontId="23" fillId="7" borderId="4" xfId="0" applyFont="1" applyFill="1" applyBorder="1" applyAlignment="1">
      <alignment horizontal="center" vertical="center" readingOrder="2"/>
    </xf>
    <xf numFmtId="0" fontId="9" fillId="7" borderId="4" xfId="0" quotePrefix="1" applyFont="1" applyFill="1" applyBorder="1" applyAlignment="1">
      <alignment horizontal="center" vertical="center" readingOrder="2"/>
    </xf>
    <xf numFmtId="0" fontId="32" fillId="0" borderId="3" xfId="0" applyFont="1" applyBorder="1" applyAlignment="1">
      <alignment horizontal="center" vertical="center" wrapText="1"/>
    </xf>
    <xf numFmtId="0" fontId="32" fillId="5" borderId="3" xfId="0" applyFont="1" applyFill="1" applyBorder="1" applyAlignment="1">
      <alignment horizontal="center" vertical="center" wrapText="1"/>
    </xf>
    <xf numFmtId="1" fontId="0" fillId="0" borderId="0" xfId="0" applyNumberFormat="1" applyAlignment="1">
      <alignment horizontal="center" vertical="center"/>
    </xf>
    <xf numFmtId="0" fontId="32" fillId="2" borderId="3" xfId="0" applyFont="1" applyFill="1" applyBorder="1" applyAlignment="1">
      <alignment horizontal="center" vertical="center" wrapText="1"/>
    </xf>
    <xf numFmtId="0" fontId="0" fillId="3" borderId="0" xfId="0" applyFill="1" applyAlignment="1">
      <alignment horizontal="center" vertical="center"/>
    </xf>
    <xf numFmtId="0" fontId="0" fillId="12" borderId="0" xfId="0" applyFill="1" applyAlignment="1">
      <alignment horizontal="center" vertical="center"/>
    </xf>
    <xf numFmtId="1" fontId="0" fillId="12" borderId="0" xfId="0" applyNumberFormat="1" applyFill="1" applyAlignment="1">
      <alignment horizontal="center" vertical="center"/>
    </xf>
    <xf numFmtId="0" fontId="0" fillId="5" borderId="0" xfId="0" applyFill="1" applyAlignment="1">
      <alignment horizontal="center" vertical="center"/>
    </xf>
    <xf numFmtId="164" fontId="0" fillId="5" borderId="0" xfId="0" applyNumberFormat="1" applyFill="1" applyAlignment="1">
      <alignment horizontal="center" vertical="center"/>
    </xf>
    <xf numFmtId="2" fontId="31" fillId="7" borderId="37" xfId="0" applyNumberFormat="1" applyFont="1" applyFill="1" applyBorder="1" applyAlignment="1">
      <alignment horizontal="center" vertical="center" wrapText="1" readingOrder="2"/>
    </xf>
    <xf numFmtId="2" fontId="31" fillId="7" borderId="42" xfId="0" applyNumberFormat="1" applyFont="1" applyFill="1" applyBorder="1" applyAlignment="1">
      <alignment horizontal="center" vertical="center" wrapText="1" readingOrder="2"/>
    </xf>
    <xf numFmtId="2" fontId="31" fillId="7" borderId="47" xfId="0" quotePrefix="1" applyNumberFormat="1" applyFont="1" applyFill="1" applyBorder="1" applyAlignment="1">
      <alignment horizontal="center" vertical="center" wrapText="1" readingOrder="2"/>
    </xf>
    <xf numFmtId="0" fontId="32" fillId="0" borderId="21" xfId="0" applyFont="1" applyBorder="1" applyAlignment="1">
      <alignment horizontal="center" vertical="center" wrapText="1"/>
    </xf>
    <xf numFmtId="0" fontId="32" fillId="5" borderId="21" xfId="0" applyFont="1" applyFill="1" applyBorder="1" applyAlignment="1">
      <alignment horizontal="center" vertical="center" wrapText="1"/>
    </xf>
    <xf numFmtId="0" fontId="32" fillId="0" borderId="0" xfId="0" applyFont="1" applyAlignment="1">
      <alignment horizontal="center" vertical="center" wrapText="1"/>
    </xf>
    <xf numFmtId="0" fontId="32" fillId="5" borderId="0" xfId="0" applyFont="1" applyFill="1" applyAlignment="1">
      <alignment horizontal="center" vertical="center" wrapText="1"/>
    </xf>
    <xf numFmtId="0" fontId="19" fillId="6" borderId="0" xfId="0" applyFont="1" applyFill="1" applyAlignment="1">
      <alignment horizontal="center" readingOrder="2"/>
    </xf>
    <xf numFmtId="3" fontId="16" fillId="0" borderId="0" xfId="0" applyNumberFormat="1" applyFont="1" applyAlignment="1">
      <alignment horizontal="center" vertical="center" wrapText="1"/>
    </xf>
    <xf numFmtId="3" fontId="13" fillId="5" borderId="0" xfId="0" applyNumberFormat="1" applyFont="1" applyFill="1" applyAlignment="1">
      <alignment horizontal="center" vertical="center" wrapText="1"/>
    </xf>
    <xf numFmtId="3" fontId="13" fillId="0" borderId="0" xfId="0" applyNumberFormat="1" applyFont="1" applyAlignment="1">
      <alignment horizontal="center" vertical="center" wrapText="1"/>
    </xf>
    <xf numFmtId="3" fontId="16" fillId="5" borderId="0" xfId="0" applyNumberFormat="1" applyFont="1" applyFill="1" applyAlignment="1">
      <alignment horizontal="center" vertical="center" wrapText="1"/>
    </xf>
    <xf numFmtId="1" fontId="16" fillId="0" borderId="0" xfId="0" applyNumberFormat="1" applyFont="1" applyAlignment="1">
      <alignment horizontal="center" vertical="center" wrapText="1"/>
    </xf>
    <xf numFmtId="1" fontId="13" fillId="5" borderId="0" xfId="0" applyNumberFormat="1" applyFont="1" applyFill="1" applyAlignment="1">
      <alignment horizontal="center" vertical="center" wrapText="1"/>
    </xf>
    <xf numFmtId="1" fontId="13" fillId="0" borderId="0" xfId="0" applyNumberFormat="1" applyFont="1" applyAlignment="1">
      <alignment horizontal="center" vertical="center" wrapText="1"/>
    </xf>
    <xf numFmtId="0" fontId="13" fillId="5" borderId="0" xfId="0" applyFont="1" applyFill="1" applyAlignment="1">
      <alignment horizontal="center" vertical="center" wrapText="1"/>
    </xf>
    <xf numFmtId="1" fontId="16" fillId="5" borderId="0" xfId="0" applyNumberFormat="1" applyFont="1" applyFill="1" applyAlignment="1">
      <alignment horizontal="center" vertical="center" wrapText="1"/>
    </xf>
    <xf numFmtId="3" fontId="13" fillId="5" borderId="0" xfId="0" applyNumberFormat="1" applyFont="1" applyFill="1" applyAlignment="1">
      <alignment horizontal="center"/>
    </xf>
    <xf numFmtId="3" fontId="27" fillId="0" borderId="22" xfId="0" applyNumberFormat="1" applyFont="1" applyBorder="1" applyAlignment="1">
      <alignment horizontal="center" vertical="center" wrapText="1"/>
    </xf>
    <xf numFmtId="3" fontId="27" fillId="5" borderId="22" xfId="0" applyNumberFormat="1" applyFont="1" applyFill="1" applyBorder="1" applyAlignment="1">
      <alignment horizontal="center" vertical="center" wrapText="1"/>
    </xf>
    <xf numFmtId="3" fontId="27" fillId="0" borderId="0" xfId="0" applyNumberFormat="1" applyFont="1" applyAlignment="1">
      <alignment horizontal="center" vertical="center" wrapText="1"/>
    </xf>
    <xf numFmtId="3" fontId="27" fillId="5" borderId="0" xfId="0" applyNumberFormat="1" applyFont="1" applyFill="1" applyAlignment="1">
      <alignment horizontal="center" vertical="center" wrapText="1"/>
    </xf>
    <xf numFmtId="1" fontId="13" fillId="0" borderId="7" xfId="0" applyNumberFormat="1" applyFont="1" applyBorder="1" applyAlignment="1">
      <alignment horizontal="center" vertical="center" wrapText="1"/>
    </xf>
    <xf numFmtId="1" fontId="13" fillId="5" borderId="6" xfId="0" applyNumberFormat="1" applyFont="1" applyFill="1" applyBorder="1" applyAlignment="1">
      <alignment horizontal="center" vertical="center" wrapText="1"/>
    </xf>
    <xf numFmtId="2" fontId="36" fillId="0" borderId="0" xfId="0" applyNumberFormat="1" applyFont="1" applyAlignment="1">
      <alignment textRotation="2"/>
    </xf>
    <xf numFmtId="0" fontId="36" fillId="0" borderId="0" xfId="0" applyFont="1" applyAlignment="1">
      <alignment textRotation="180"/>
    </xf>
    <xf numFmtId="2" fontId="37" fillId="0" borderId="0" xfId="0" applyNumberFormat="1" applyFont="1" applyAlignment="1">
      <alignment textRotation="2"/>
    </xf>
    <xf numFmtId="2" fontId="36" fillId="0" borderId="0" xfId="0" applyNumberFormat="1" applyFont="1" applyAlignment="1">
      <alignment textRotation="1"/>
    </xf>
    <xf numFmtId="0" fontId="36" fillId="0" borderId="0" xfId="0" applyFont="1"/>
    <xf numFmtId="0" fontId="38" fillId="2" borderId="0" xfId="0" applyFont="1" applyFill="1" applyAlignment="1">
      <alignment horizontal="center" vertical="center" readingOrder="2"/>
    </xf>
    <xf numFmtId="0" fontId="39" fillId="2" borderId="0" xfId="0" applyFont="1" applyFill="1" applyAlignment="1">
      <alignment horizontal="center" vertical="center" readingOrder="2"/>
    </xf>
    <xf numFmtId="1" fontId="39" fillId="2" borderId="0" xfId="0" applyNumberFormat="1" applyFont="1" applyFill="1" applyAlignment="1">
      <alignment horizontal="center" vertical="center" readingOrder="2"/>
    </xf>
    <xf numFmtId="1" fontId="38" fillId="2" borderId="0" xfId="0" applyNumberFormat="1" applyFont="1" applyFill="1" applyAlignment="1">
      <alignment horizontal="center" vertical="center" readingOrder="2"/>
    </xf>
    <xf numFmtId="1" fontId="40" fillId="0" borderId="0" xfId="0" applyNumberFormat="1" applyFont="1" applyAlignment="1">
      <alignment horizontal="center" vertical="center" wrapText="1"/>
    </xf>
    <xf numFmtId="1" fontId="40" fillId="2" borderId="0" xfId="0" applyNumberFormat="1" applyFont="1" applyFill="1" applyAlignment="1">
      <alignment horizontal="center" vertical="center" wrapText="1"/>
    </xf>
    <xf numFmtId="0" fontId="11" fillId="7" borderId="58" xfId="0" applyFont="1" applyFill="1" applyBorder="1" applyAlignment="1">
      <alignment horizontal="center" vertical="center" readingOrder="2"/>
    </xf>
    <xf numFmtId="3" fontId="13" fillId="3" borderId="0" xfId="0" applyNumberFormat="1" applyFont="1" applyFill="1" applyAlignment="1">
      <alignment horizontal="center" vertical="center" wrapText="1"/>
    </xf>
    <xf numFmtId="0" fontId="26" fillId="4" borderId="0" xfId="0" applyFont="1" applyFill="1" applyAlignment="1">
      <alignment horizontal="center" vertical="center"/>
    </xf>
    <xf numFmtId="2" fontId="0" fillId="5" borderId="0" xfId="0" applyNumberFormat="1" applyFill="1" applyAlignment="1">
      <alignment horizontal="center" vertical="center"/>
    </xf>
    <xf numFmtId="2" fontId="0" fillId="0" borderId="0" xfId="0" applyNumberFormat="1" applyAlignment="1">
      <alignment horizontal="center" vertical="center"/>
    </xf>
    <xf numFmtId="2" fontId="33" fillId="15" borderId="29" xfId="0" applyNumberFormat="1" applyFont="1" applyFill="1" applyBorder="1" applyAlignment="1">
      <alignment horizontal="center" vertical="center"/>
    </xf>
    <xf numFmtId="0" fontId="33" fillId="0" borderId="0" xfId="0" applyFont="1"/>
    <xf numFmtId="1" fontId="0" fillId="5" borderId="0" xfId="0" applyNumberFormat="1" applyFill="1" applyAlignment="1">
      <alignment horizontal="center" vertical="center"/>
    </xf>
    <xf numFmtId="0" fontId="43" fillId="0" borderId="0" xfId="0" applyFont="1"/>
    <xf numFmtId="164" fontId="44" fillId="0" borderId="0" xfId="0" applyNumberFormat="1" applyFont="1" applyAlignment="1">
      <alignment horizontal="center" vertical="center"/>
    </xf>
    <xf numFmtId="0" fontId="16" fillId="0" borderId="0" xfId="0" applyFont="1" applyAlignment="1">
      <alignment horizontal="center" vertical="center" wrapText="1" readingOrder="2"/>
    </xf>
    <xf numFmtId="164" fontId="0" fillId="0" borderId="0" xfId="0" applyNumberFormat="1"/>
    <xf numFmtId="0" fontId="10" fillId="7" borderId="0" xfId="0" quotePrefix="1" applyFont="1" applyFill="1" applyAlignment="1">
      <alignment horizontal="center" vertical="center" wrapText="1" readingOrder="2"/>
    </xf>
    <xf numFmtId="0" fontId="10" fillId="7" borderId="0" xfId="0" applyFont="1" applyFill="1" applyAlignment="1">
      <alignment horizontal="center" vertical="center" wrapText="1" readingOrder="2"/>
    </xf>
    <xf numFmtId="3" fontId="27" fillId="0" borderId="3" xfId="0" applyNumberFormat="1" applyFont="1" applyBorder="1" applyAlignment="1">
      <alignment horizontal="center" vertical="center" wrapText="1"/>
    </xf>
    <xf numFmtId="1" fontId="28" fillId="5" borderId="3" xfId="0" applyNumberFormat="1" applyFont="1" applyFill="1" applyBorder="1" applyAlignment="1">
      <alignment horizontal="center" vertical="center" wrapText="1"/>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vertical="center" wrapText="1"/>
    </xf>
    <xf numFmtId="0" fontId="47" fillId="0" borderId="0" xfId="0" applyFont="1" applyAlignment="1">
      <alignment vertical="center"/>
    </xf>
    <xf numFmtId="0" fontId="48" fillId="0" borderId="0" xfId="0" applyFont="1" applyAlignment="1">
      <alignment vertical="center"/>
    </xf>
    <xf numFmtId="0" fontId="48" fillId="0" borderId="0" xfId="0" quotePrefix="1" applyFont="1" applyAlignment="1">
      <alignment horizontal="left" vertical="center"/>
    </xf>
    <xf numFmtId="0" fontId="20" fillId="0" borderId="0" xfId="1" applyFont="1"/>
    <xf numFmtId="0" fontId="20" fillId="0" borderId="0" xfId="1" applyFont="1" applyAlignment="1">
      <alignment textRotation="180"/>
    </xf>
    <xf numFmtId="1" fontId="20" fillId="0" borderId="0" xfId="1" applyNumberFormat="1" applyFont="1"/>
    <xf numFmtId="1" fontId="13" fillId="5" borderId="62" xfId="0" applyNumberFormat="1" applyFont="1" applyFill="1" applyBorder="1" applyAlignment="1">
      <alignment horizontal="center" vertical="center" wrapText="1"/>
    </xf>
    <xf numFmtId="0" fontId="19" fillId="6" borderId="5" xfId="0" quotePrefix="1" applyFont="1" applyFill="1" applyBorder="1" applyAlignment="1">
      <alignment horizontal="center" readingOrder="2"/>
    </xf>
    <xf numFmtId="0" fontId="11" fillId="7" borderId="4" xfId="0" quotePrefix="1" applyFont="1" applyFill="1" applyBorder="1" applyAlignment="1">
      <alignment horizontal="center" vertical="center" wrapText="1" readingOrder="2"/>
    </xf>
    <xf numFmtId="0" fontId="15" fillId="7" borderId="4" xfId="0" quotePrefix="1" applyFont="1" applyFill="1" applyBorder="1" applyAlignment="1">
      <alignment horizontal="center" vertical="center" wrapText="1" readingOrder="2"/>
    </xf>
    <xf numFmtId="4" fontId="13" fillId="4" borderId="3" xfId="0" applyNumberFormat="1" applyFont="1" applyFill="1" applyBorder="1" applyAlignment="1">
      <alignment horizontal="center" vertical="center" wrapText="1"/>
    </xf>
    <xf numFmtId="2" fontId="13" fillId="0" borderId="0" xfId="0" applyNumberFormat="1" applyFont="1"/>
    <xf numFmtId="0" fontId="18" fillId="6" borderId="5" xfId="0" applyFont="1" applyFill="1" applyBorder="1" applyAlignment="1">
      <alignment horizontal="center"/>
    </xf>
    <xf numFmtId="165" fontId="16" fillId="0" borderId="5" xfId="2" applyNumberFormat="1" applyFont="1" applyBorder="1" applyAlignment="1">
      <alignment horizontal="center"/>
    </xf>
    <xf numFmtId="2" fontId="2" fillId="0" borderId="0" xfId="0" applyNumberFormat="1" applyFont="1" applyAlignment="1">
      <alignment vertical="center"/>
    </xf>
    <xf numFmtId="0" fontId="15" fillId="7" borderId="4" xfId="0" applyFont="1" applyFill="1" applyBorder="1" applyAlignment="1">
      <alignment horizontal="center" vertical="center" wrapText="1" readingOrder="2"/>
    </xf>
    <xf numFmtId="0" fontId="13" fillId="0" borderId="3"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0" borderId="21" xfId="0" applyFont="1" applyBorder="1" applyAlignment="1">
      <alignment horizontal="center" vertical="center" wrapText="1"/>
    </xf>
    <xf numFmtId="0" fontId="13" fillId="5" borderId="21" xfId="0" applyFont="1" applyFill="1" applyBorder="1" applyAlignment="1">
      <alignment horizontal="center" vertical="center" wrapText="1"/>
    </xf>
    <xf numFmtId="0" fontId="18" fillId="6" borderId="5" xfId="0" applyFont="1" applyFill="1" applyBorder="1" applyAlignment="1">
      <alignment horizontal="center" vertical="center"/>
    </xf>
    <xf numFmtId="165" fontId="16" fillId="0" borderId="5" xfId="2" applyNumberFormat="1" applyFont="1" applyBorder="1" applyAlignment="1">
      <alignment horizontal="center" vertical="center"/>
    </xf>
    <xf numFmtId="2" fontId="13" fillId="0" borderId="0" xfId="0" applyNumberFormat="1" applyFont="1" applyAlignment="1">
      <alignment vertical="center"/>
    </xf>
    <xf numFmtId="0" fontId="19" fillId="6" borderId="0" xfId="0" applyFont="1" applyFill="1" applyAlignment="1">
      <alignment horizontal="center" vertical="center" readingOrder="2"/>
    </xf>
    <xf numFmtId="0" fontId="56" fillId="7" borderId="4" xfId="0" quotePrefix="1" applyFont="1" applyFill="1" applyBorder="1" applyAlignment="1">
      <alignment horizontal="center" vertical="center" wrapText="1" readingOrder="2"/>
    </xf>
    <xf numFmtId="0" fontId="31" fillId="6" borderId="5" xfId="0" applyFont="1" applyFill="1" applyBorder="1" applyAlignment="1">
      <alignment horizontal="center" vertical="center" wrapText="1"/>
    </xf>
    <xf numFmtId="165" fontId="2" fillId="0" borderId="0" xfId="2" applyNumberFormat="1" applyFont="1" applyBorder="1"/>
    <xf numFmtId="165" fontId="2" fillId="0" borderId="0" xfId="2" applyNumberFormat="1" applyFont="1" applyBorder="1" applyAlignment="1">
      <alignment vertical="center"/>
    </xf>
    <xf numFmtId="165" fontId="2" fillId="0" borderId="0" xfId="0" applyNumberFormat="1" applyFont="1" applyAlignment="1">
      <alignment vertical="center"/>
    </xf>
    <xf numFmtId="0" fontId="11" fillId="6" borderId="0" xfId="0" applyFont="1" applyFill="1" applyAlignment="1">
      <alignment horizontal="center" vertical="center" readingOrder="2"/>
    </xf>
    <xf numFmtId="165" fontId="13" fillId="0" borderId="21" xfId="2" applyNumberFormat="1" applyFont="1" applyBorder="1" applyAlignment="1">
      <alignment horizontal="center" vertical="center" wrapText="1"/>
    </xf>
    <xf numFmtId="165" fontId="13" fillId="5" borderId="21" xfId="2" applyNumberFormat="1" applyFont="1" applyFill="1" applyBorder="1" applyAlignment="1">
      <alignment horizontal="center" vertical="center" wrapText="1"/>
    </xf>
    <xf numFmtId="165" fontId="13" fillId="0" borderId="3" xfId="2" applyNumberFormat="1" applyFont="1" applyBorder="1" applyAlignment="1">
      <alignment horizontal="center" vertical="center" wrapText="1"/>
    </xf>
    <xf numFmtId="0" fontId="43" fillId="0" borderId="0" xfId="0" applyFont="1" applyAlignment="1">
      <alignment horizontal="center" vertical="center"/>
    </xf>
    <xf numFmtId="2" fontId="13" fillId="0" borderId="0" xfId="0" applyNumberFormat="1" applyFont="1" applyAlignment="1">
      <alignment horizontal="center" vertical="center"/>
    </xf>
    <xf numFmtId="0" fontId="0" fillId="0" borderId="21" xfId="0" applyBorder="1" applyAlignment="1">
      <alignment horizontal="center" vertical="center"/>
    </xf>
    <xf numFmtId="2" fontId="15" fillId="7" borderId="52" xfId="0" applyNumberFormat="1" applyFont="1" applyFill="1" applyBorder="1" applyAlignment="1">
      <alignment horizontal="center" vertical="center" wrapText="1" readingOrder="2"/>
    </xf>
    <xf numFmtId="2" fontId="15" fillId="7" borderId="26" xfId="0" applyNumberFormat="1" applyFont="1" applyFill="1" applyBorder="1" applyAlignment="1">
      <alignment horizontal="center" vertical="center" wrapText="1" readingOrder="2"/>
    </xf>
    <xf numFmtId="2" fontId="15" fillId="7" borderId="46" xfId="0" applyNumberFormat="1" applyFont="1" applyFill="1" applyBorder="1" applyAlignment="1">
      <alignment horizontal="center" vertical="center" wrapText="1" readingOrder="2"/>
    </xf>
    <xf numFmtId="0" fontId="0" fillId="0" borderId="0" xfId="0" applyAlignment="1">
      <alignment horizontal="center" vertical="center"/>
    </xf>
    <xf numFmtId="1" fontId="35" fillId="7" borderId="56" xfId="0" applyNumberFormat="1" applyFont="1" applyFill="1" applyBorder="1" applyAlignment="1">
      <alignment horizontal="center" vertical="center" wrapText="1" readingOrder="2"/>
    </xf>
    <xf numFmtId="1" fontId="35" fillId="7" borderId="27" xfId="0" applyNumberFormat="1" applyFont="1" applyFill="1" applyBorder="1" applyAlignment="1">
      <alignment horizontal="center" vertical="center" wrapText="1" readingOrder="2"/>
    </xf>
    <xf numFmtId="1" fontId="35" fillId="7" borderId="57" xfId="0" applyNumberFormat="1" applyFont="1" applyFill="1" applyBorder="1" applyAlignment="1">
      <alignment horizontal="center" vertical="center" wrapText="1" readingOrder="2"/>
    </xf>
    <xf numFmtId="1" fontId="35" fillId="7" borderId="33" xfId="0" applyNumberFormat="1" applyFont="1" applyFill="1" applyBorder="1" applyAlignment="1">
      <alignment horizontal="center" vertical="center" wrapText="1" readingOrder="2"/>
    </xf>
    <xf numFmtId="0" fontId="50" fillId="13" borderId="0" xfId="0" quotePrefix="1" applyFont="1" applyFill="1" applyAlignment="1">
      <alignment horizontal="center" vertical="center"/>
    </xf>
    <xf numFmtId="0" fontId="50" fillId="13" borderId="0" xfId="0" applyFont="1" applyFill="1" applyAlignment="1">
      <alignment horizontal="center" vertical="center"/>
    </xf>
    <xf numFmtId="0" fontId="34" fillId="14" borderId="0" xfId="0" quotePrefix="1" applyFont="1" applyFill="1" applyAlignment="1">
      <alignment horizontal="center" vertical="center"/>
    </xf>
    <xf numFmtId="0" fontId="34" fillId="14" borderId="0" xfId="0" applyFont="1" applyFill="1" applyAlignment="1">
      <alignment horizontal="center" vertical="center"/>
    </xf>
    <xf numFmtId="1" fontId="33" fillId="11" borderId="49" xfId="0" applyNumberFormat="1" applyFont="1" applyFill="1" applyBorder="1" applyAlignment="1">
      <alignment horizontal="center" vertical="center"/>
    </xf>
    <xf numFmtId="1" fontId="33" fillId="11" borderId="50" xfId="0" applyNumberFormat="1" applyFont="1" applyFill="1" applyBorder="1" applyAlignment="1">
      <alignment horizontal="center" vertical="center"/>
    </xf>
    <xf numFmtId="1" fontId="33" fillId="11" borderId="51" xfId="0" applyNumberFormat="1" applyFont="1" applyFill="1" applyBorder="1" applyAlignment="1">
      <alignment horizontal="center" vertical="center"/>
    </xf>
    <xf numFmtId="2" fontId="15" fillId="7" borderId="54" xfId="0" applyNumberFormat="1" applyFont="1" applyFill="1" applyBorder="1" applyAlignment="1">
      <alignment horizontal="center" vertical="center" wrapText="1" readingOrder="2"/>
    </xf>
    <xf numFmtId="2" fontId="15" fillId="7" borderId="55" xfId="0" applyNumberFormat="1" applyFont="1" applyFill="1" applyBorder="1" applyAlignment="1">
      <alignment horizontal="center" vertical="center" wrapText="1" readingOrder="2"/>
    </xf>
    <xf numFmtId="2" fontId="15" fillId="7" borderId="56" xfId="0" applyNumberFormat="1" applyFont="1" applyFill="1" applyBorder="1" applyAlignment="1">
      <alignment horizontal="center" vertical="center" wrapText="1" readingOrder="2"/>
    </xf>
    <xf numFmtId="2" fontId="15" fillId="7" borderId="27" xfId="0" applyNumberFormat="1" applyFont="1" applyFill="1" applyBorder="1" applyAlignment="1">
      <alignment horizontal="center" vertical="center" wrapText="1" readingOrder="2"/>
    </xf>
    <xf numFmtId="2" fontId="15" fillId="7" borderId="57" xfId="0" applyNumberFormat="1" applyFont="1" applyFill="1" applyBorder="1" applyAlignment="1">
      <alignment horizontal="center" vertical="center" wrapText="1" readingOrder="2"/>
    </xf>
    <xf numFmtId="2" fontId="15" fillId="7" borderId="33" xfId="0" applyNumberFormat="1" applyFont="1" applyFill="1" applyBorder="1" applyAlignment="1">
      <alignment horizontal="center" vertical="center" wrapText="1" readingOrder="2"/>
    </xf>
    <xf numFmtId="1" fontId="35" fillId="7" borderId="54" xfId="0" quotePrefix="1" applyNumberFormat="1" applyFont="1" applyFill="1" applyBorder="1" applyAlignment="1">
      <alignment horizontal="center" vertical="center" wrapText="1" readingOrder="2"/>
    </xf>
    <xf numFmtId="1" fontId="35" fillId="7" borderId="55" xfId="0" quotePrefix="1" applyNumberFormat="1" applyFont="1" applyFill="1" applyBorder="1" applyAlignment="1">
      <alignment horizontal="center" vertical="center" wrapText="1" readingOrder="2"/>
    </xf>
    <xf numFmtId="2" fontId="15" fillId="7" borderId="23" xfId="0" applyNumberFormat="1" applyFont="1" applyFill="1" applyBorder="1" applyAlignment="1">
      <alignment horizontal="center" vertical="center" wrapText="1" readingOrder="2"/>
    </xf>
    <xf numFmtId="2" fontId="15" fillId="7" borderId="48" xfId="0" applyNumberFormat="1" applyFont="1" applyFill="1" applyBorder="1" applyAlignment="1">
      <alignment horizontal="center" vertical="center" wrapText="1" readingOrder="2"/>
    </xf>
    <xf numFmtId="0" fontId="33" fillId="11" borderId="43" xfId="0" quotePrefix="1" applyFont="1" applyFill="1" applyBorder="1" applyAlignment="1">
      <alignment horizontal="center" vertical="center"/>
    </xf>
    <xf numFmtId="0" fontId="33" fillId="11" borderId="44" xfId="0" quotePrefix="1" applyFont="1" applyFill="1" applyBorder="1" applyAlignment="1">
      <alignment horizontal="center" vertical="center"/>
    </xf>
    <xf numFmtId="0" fontId="33" fillId="11" borderId="45" xfId="0" quotePrefix="1" applyFont="1" applyFill="1" applyBorder="1" applyAlignment="1">
      <alignment horizontal="center" vertical="center"/>
    </xf>
    <xf numFmtId="2" fontId="15" fillId="7" borderId="64" xfId="0" applyNumberFormat="1" applyFont="1" applyFill="1" applyBorder="1" applyAlignment="1">
      <alignment horizontal="center" vertical="center" wrapText="1" readingOrder="2"/>
    </xf>
    <xf numFmtId="0" fontId="33" fillId="15" borderId="49" xfId="0" applyFont="1" applyFill="1" applyBorder="1" applyAlignment="1">
      <alignment horizontal="center" vertical="center"/>
    </xf>
    <xf numFmtId="0" fontId="33" fillId="15" borderId="50" xfId="0" applyFont="1" applyFill="1" applyBorder="1" applyAlignment="1">
      <alignment horizontal="center" vertical="center"/>
    </xf>
    <xf numFmtId="0" fontId="33" fillId="15" borderId="51" xfId="0" applyFont="1" applyFill="1" applyBorder="1" applyAlignment="1">
      <alignment horizontal="center" vertical="center"/>
    </xf>
    <xf numFmtId="0" fontId="33" fillId="11" borderId="49" xfId="0" applyFont="1" applyFill="1" applyBorder="1" applyAlignment="1">
      <alignment horizontal="center" vertical="center"/>
    </xf>
    <xf numFmtId="0" fontId="33" fillId="11" borderId="50" xfId="0" applyFont="1" applyFill="1" applyBorder="1" applyAlignment="1">
      <alignment horizontal="center" vertical="center"/>
    </xf>
    <xf numFmtId="0" fontId="33" fillId="11" borderId="51" xfId="0" applyFont="1" applyFill="1" applyBorder="1" applyAlignment="1">
      <alignment horizontal="center" vertical="center"/>
    </xf>
    <xf numFmtId="1" fontId="35" fillId="7" borderId="54" xfId="0" applyNumberFormat="1" applyFont="1" applyFill="1" applyBorder="1" applyAlignment="1">
      <alignment horizontal="center" vertical="center" wrapText="1" readingOrder="2"/>
    </xf>
    <xf numFmtId="1" fontId="35" fillId="7" borderId="55" xfId="0" applyNumberFormat="1" applyFont="1" applyFill="1" applyBorder="1" applyAlignment="1">
      <alignment horizontal="center" vertical="center" wrapText="1" readingOrder="2"/>
    </xf>
    <xf numFmtId="1" fontId="15" fillId="7" borderId="4" xfId="0" applyNumberFormat="1" applyFont="1" applyFill="1" applyBorder="1" applyAlignment="1">
      <alignment horizontal="center" vertical="center" wrapText="1" readingOrder="2"/>
    </xf>
    <xf numFmtId="1" fontId="15" fillId="7" borderId="26" xfId="0" applyNumberFormat="1" applyFont="1" applyFill="1" applyBorder="1" applyAlignment="1">
      <alignment horizontal="center" vertical="center" wrapText="1" readingOrder="2"/>
    </xf>
    <xf numFmtId="0" fontId="33" fillId="15" borderId="59" xfId="0" quotePrefix="1" applyFont="1" applyFill="1" applyBorder="1" applyAlignment="1">
      <alignment horizontal="center" vertical="center"/>
    </xf>
    <xf numFmtId="0" fontId="33" fillId="15" borderId="60" xfId="0" quotePrefix="1" applyFont="1" applyFill="1" applyBorder="1" applyAlignment="1">
      <alignment horizontal="center" vertical="center"/>
    </xf>
    <xf numFmtId="0" fontId="33" fillId="15" borderId="61" xfId="0" quotePrefix="1" applyFont="1" applyFill="1" applyBorder="1" applyAlignment="1">
      <alignment horizontal="center" vertical="center"/>
    </xf>
    <xf numFmtId="1" fontId="15" fillId="7" borderId="4" xfId="0" quotePrefix="1" applyNumberFormat="1" applyFont="1" applyFill="1" applyBorder="1" applyAlignment="1">
      <alignment horizontal="center" vertical="center" wrapText="1" readingOrder="2"/>
    </xf>
    <xf numFmtId="1" fontId="15" fillId="7" borderId="26" xfId="0" quotePrefix="1" applyNumberFormat="1" applyFont="1" applyFill="1" applyBorder="1" applyAlignment="1">
      <alignment horizontal="center" vertical="center" wrapText="1" readingOrder="2"/>
    </xf>
    <xf numFmtId="1" fontId="42" fillId="7" borderId="4" xfId="0" applyNumberFormat="1" applyFont="1" applyFill="1" applyBorder="1" applyAlignment="1">
      <alignment horizontal="center" vertical="center" wrapText="1" readingOrder="2"/>
    </xf>
    <xf numFmtId="1" fontId="42" fillId="7" borderId="26" xfId="0" applyNumberFormat="1" applyFont="1" applyFill="1" applyBorder="1" applyAlignment="1">
      <alignment horizontal="center" vertical="center" wrapText="1" readingOrder="2"/>
    </xf>
    <xf numFmtId="0" fontId="33" fillId="11" borderId="44" xfId="0" applyFont="1" applyFill="1" applyBorder="1" applyAlignment="1">
      <alignment horizontal="center" vertical="center"/>
    </xf>
    <xf numFmtId="0" fontId="33" fillId="11" borderId="45" xfId="0" applyFont="1" applyFill="1" applyBorder="1" applyAlignment="1">
      <alignment horizontal="center" vertical="center"/>
    </xf>
    <xf numFmtId="2" fontId="15" fillId="7" borderId="52" xfId="0" quotePrefix="1" applyNumberFormat="1" applyFont="1" applyFill="1" applyBorder="1" applyAlignment="1">
      <alignment horizontal="center" vertical="center" wrapText="1" readingOrder="2"/>
    </xf>
    <xf numFmtId="2" fontId="15" fillId="7" borderId="53" xfId="0" applyNumberFormat="1" applyFont="1" applyFill="1" applyBorder="1" applyAlignment="1">
      <alignment horizontal="center" vertical="center" wrapText="1" readingOrder="2"/>
    </xf>
    <xf numFmtId="0" fontId="33" fillId="15" borderId="49" xfId="0" quotePrefix="1" applyFont="1" applyFill="1" applyBorder="1" applyAlignment="1">
      <alignment horizontal="center" vertical="center"/>
    </xf>
    <xf numFmtId="0" fontId="34" fillId="10" borderId="0" xfId="0" quotePrefix="1" applyFont="1" applyFill="1" applyAlignment="1">
      <alignment horizontal="center"/>
    </xf>
    <xf numFmtId="0" fontId="33" fillId="15" borderId="30" xfId="0" applyFont="1" applyFill="1" applyBorder="1" applyAlignment="1">
      <alignment horizontal="center" vertical="center"/>
    </xf>
    <xf numFmtId="0" fontId="33" fillId="15" borderId="31" xfId="0" applyFont="1" applyFill="1" applyBorder="1" applyAlignment="1">
      <alignment horizontal="center" vertical="center"/>
    </xf>
    <xf numFmtId="0" fontId="20" fillId="0" borderId="21" xfId="0" applyFont="1" applyBorder="1" applyAlignment="1">
      <alignment horizontal="right" wrapText="1" readingOrder="2"/>
    </xf>
    <xf numFmtId="2" fontId="15" fillId="7" borderId="41" xfId="0" applyNumberFormat="1" applyFont="1" applyFill="1" applyBorder="1" applyAlignment="1">
      <alignment horizontal="center" vertical="center" wrapText="1" readingOrder="2"/>
    </xf>
    <xf numFmtId="2" fontId="15" fillId="7" borderId="2" xfId="0" applyNumberFormat="1" applyFont="1" applyFill="1" applyBorder="1" applyAlignment="1">
      <alignment horizontal="center" vertical="center" wrapText="1" readingOrder="2"/>
    </xf>
    <xf numFmtId="2" fontId="15" fillId="7" borderId="28" xfId="0" applyNumberFormat="1" applyFont="1" applyFill="1" applyBorder="1" applyAlignment="1">
      <alignment horizontal="center" vertical="center" wrapText="1" readingOrder="2"/>
    </xf>
    <xf numFmtId="2" fontId="15" fillId="7" borderId="26" xfId="0" quotePrefix="1" applyNumberFormat="1" applyFont="1" applyFill="1" applyBorder="1" applyAlignment="1">
      <alignment horizontal="center" vertical="center" wrapText="1" readingOrder="2"/>
    </xf>
    <xf numFmtId="2" fontId="12" fillId="7" borderId="32" xfId="0" applyNumberFormat="1" applyFont="1" applyFill="1" applyBorder="1" applyAlignment="1">
      <alignment horizontal="center" vertical="center" wrapText="1" readingOrder="2"/>
    </xf>
    <xf numFmtId="2" fontId="12" fillId="7" borderId="34" xfId="0" applyNumberFormat="1" applyFont="1" applyFill="1" applyBorder="1" applyAlignment="1">
      <alignment horizontal="center" vertical="center" wrapText="1" readingOrder="2"/>
    </xf>
    <xf numFmtId="2" fontId="31" fillId="7" borderId="27" xfId="0" applyNumberFormat="1" applyFont="1" applyFill="1" applyBorder="1" applyAlignment="1">
      <alignment horizontal="center" vertical="center" wrapText="1" readingOrder="2"/>
    </xf>
    <xf numFmtId="2" fontId="31" fillId="7" borderId="25" xfId="0" applyNumberFormat="1" applyFont="1" applyFill="1" applyBorder="1" applyAlignment="1">
      <alignment horizontal="center" vertical="center" wrapText="1" readingOrder="2"/>
    </xf>
    <xf numFmtId="2" fontId="31" fillId="7" borderId="27" xfId="0" quotePrefix="1" applyNumberFormat="1" applyFont="1" applyFill="1" applyBorder="1" applyAlignment="1">
      <alignment horizontal="center" vertical="center" wrapText="1" readingOrder="2"/>
    </xf>
    <xf numFmtId="2" fontId="31" fillId="7" borderId="25" xfId="0" quotePrefix="1" applyNumberFormat="1" applyFont="1" applyFill="1" applyBorder="1" applyAlignment="1">
      <alignment horizontal="center" vertical="center" wrapText="1" readingOrder="2"/>
    </xf>
    <xf numFmtId="2" fontId="31" fillId="7" borderId="38" xfId="0" applyNumberFormat="1" applyFont="1" applyFill="1" applyBorder="1" applyAlignment="1">
      <alignment horizontal="center" vertical="center" wrapText="1" readingOrder="2"/>
    </xf>
    <xf numFmtId="2" fontId="31" fillId="7" borderId="39" xfId="0" applyNumberFormat="1" applyFont="1" applyFill="1" applyBorder="1" applyAlignment="1">
      <alignment horizontal="center" vertical="center" wrapText="1" readingOrder="2"/>
    </xf>
    <xf numFmtId="0" fontId="33" fillId="15" borderId="43" xfId="0" quotePrefix="1" applyFont="1" applyFill="1" applyBorder="1" applyAlignment="1">
      <alignment horizontal="center" vertical="center"/>
    </xf>
    <xf numFmtId="0" fontId="33" fillId="15" borderId="44" xfId="0" applyFont="1" applyFill="1" applyBorder="1" applyAlignment="1">
      <alignment horizontal="center" vertical="center"/>
    </xf>
    <xf numFmtId="0" fontId="33" fillId="15" borderId="45" xfId="0" applyFont="1" applyFill="1" applyBorder="1" applyAlignment="1">
      <alignment horizontal="center" vertical="center"/>
    </xf>
    <xf numFmtId="0" fontId="33" fillId="15" borderId="40" xfId="0" quotePrefix="1" applyFont="1" applyFill="1" applyBorder="1" applyAlignment="1">
      <alignment horizontal="center" vertical="center"/>
    </xf>
    <xf numFmtId="0" fontId="33" fillId="15" borderId="35" xfId="0" applyFont="1" applyFill="1" applyBorder="1" applyAlignment="1">
      <alignment horizontal="center" vertical="center"/>
    </xf>
    <xf numFmtId="2" fontId="41" fillId="16" borderId="52" xfId="0" quotePrefix="1" applyNumberFormat="1" applyFont="1" applyFill="1" applyBorder="1" applyAlignment="1">
      <alignment horizontal="center" vertical="center" wrapText="1" readingOrder="2"/>
    </xf>
    <xf numFmtId="2" fontId="41" fillId="16" borderId="53" xfId="0" applyNumberFormat="1" applyFont="1" applyFill="1" applyBorder="1" applyAlignment="1">
      <alignment horizontal="center" vertical="center" wrapText="1" readingOrder="2"/>
    </xf>
    <xf numFmtId="2" fontId="15" fillId="9" borderId="26" xfId="0" applyNumberFormat="1" applyFont="1" applyFill="1" applyBorder="1" applyAlignment="1">
      <alignment horizontal="center" vertical="center" wrapText="1" readingOrder="2"/>
    </xf>
    <xf numFmtId="2" fontId="15" fillId="9" borderId="23" xfId="0" applyNumberFormat="1" applyFont="1" applyFill="1" applyBorder="1" applyAlignment="1">
      <alignment horizontal="center" vertical="center" wrapText="1" readingOrder="2"/>
    </xf>
    <xf numFmtId="2" fontId="15" fillId="17" borderId="0" xfId="0" quotePrefix="1" applyNumberFormat="1" applyFont="1" applyFill="1" applyAlignment="1">
      <alignment horizontal="center" vertical="center" wrapText="1" readingOrder="2"/>
    </xf>
    <xf numFmtId="2" fontId="15" fillId="17" borderId="24" xfId="0" applyNumberFormat="1" applyFont="1" applyFill="1" applyBorder="1" applyAlignment="1">
      <alignment horizontal="center" vertical="center" wrapText="1" readingOrder="2"/>
    </xf>
    <xf numFmtId="2" fontId="15" fillId="7" borderId="36" xfId="0" applyNumberFormat="1" applyFont="1" applyFill="1" applyBorder="1" applyAlignment="1">
      <alignment horizontal="center" vertical="center" wrapText="1" readingOrder="2"/>
    </xf>
    <xf numFmtId="164" fontId="15" fillId="7" borderId="26" xfId="0" applyNumberFormat="1" applyFont="1" applyFill="1" applyBorder="1" applyAlignment="1">
      <alignment horizontal="center" vertical="center" wrapText="1" readingOrder="2"/>
    </xf>
    <xf numFmtId="164" fontId="15" fillId="7" borderId="23" xfId="0" applyNumberFormat="1" applyFont="1" applyFill="1" applyBorder="1" applyAlignment="1">
      <alignment horizontal="center" vertical="center" wrapText="1" readingOrder="2"/>
    </xf>
    <xf numFmtId="0" fontId="16" fillId="0" borderId="2" xfId="0" quotePrefix="1" applyFont="1" applyBorder="1" applyAlignment="1">
      <alignment horizontal="center" vertical="center" wrapText="1" readingOrder="2"/>
    </xf>
    <xf numFmtId="0" fontId="16" fillId="0" borderId="2" xfId="0" applyFont="1" applyBorder="1" applyAlignment="1">
      <alignment horizontal="center" vertical="center" wrapText="1" readingOrder="2"/>
    </xf>
    <xf numFmtId="0" fontId="55" fillId="0" borderId="0" xfId="0" quotePrefix="1" applyFont="1" applyAlignment="1">
      <alignment horizontal="center" vertical="center" wrapText="1" readingOrder="2"/>
    </xf>
    <xf numFmtId="0" fontId="55" fillId="0" borderId="0" xfId="0" applyFont="1" applyAlignment="1">
      <alignment horizontal="center" vertical="center" wrapText="1" readingOrder="2"/>
    </xf>
    <xf numFmtId="0" fontId="14" fillId="7" borderId="1" xfId="0" applyFont="1" applyFill="1" applyBorder="1" applyAlignment="1">
      <alignment horizontal="center" vertical="center" readingOrder="2"/>
    </xf>
    <xf numFmtId="0" fontId="14" fillId="7" borderId="4" xfId="0" applyFont="1" applyFill="1" applyBorder="1" applyAlignment="1">
      <alignment horizontal="center" vertical="center" readingOrder="2"/>
    </xf>
    <xf numFmtId="0" fontId="12" fillId="7" borderId="1" xfId="0" applyFont="1" applyFill="1" applyBorder="1" applyAlignment="1">
      <alignment horizontal="center" vertical="center" wrapText="1" readingOrder="2"/>
    </xf>
    <xf numFmtId="0" fontId="12" fillId="7" borderId="4" xfId="0" applyFont="1" applyFill="1" applyBorder="1" applyAlignment="1">
      <alignment horizontal="center" vertical="center" wrapText="1" readingOrder="2"/>
    </xf>
    <xf numFmtId="0" fontId="15" fillId="7" borderId="1" xfId="0" applyFont="1" applyFill="1" applyBorder="1" applyAlignment="1">
      <alignment horizontal="center" vertical="center" wrapText="1" readingOrder="2"/>
    </xf>
    <xf numFmtId="0" fontId="15" fillId="7" borderId="4" xfId="0" applyFont="1" applyFill="1" applyBorder="1" applyAlignment="1">
      <alignment horizontal="center" vertical="center" wrapText="1" readingOrder="2"/>
    </xf>
    <xf numFmtId="0" fontId="12" fillId="7" borderId="1" xfId="0" applyFont="1" applyFill="1" applyBorder="1" applyAlignment="1">
      <alignment horizontal="center" vertical="center" readingOrder="2"/>
    </xf>
    <xf numFmtId="0" fontId="15" fillId="7" borderId="1" xfId="0" quotePrefix="1" applyFont="1" applyFill="1" applyBorder="1" applyAlignment="1">
      <alignment horizontal="center" vertical="center" wrapText="1" readingOrder="2"/>
    </xf>
    <xf numFmtId="0" fontId="20" fillId="0" borderId="2" xfId="0" applyFont="1" applyBorder="1" applyAlignment="1">
      <alignment vertical="center" wrapText="1"/>
    </xf>
    <xf numFmtId="0" fontId="11" fillId="7" borderId="1" xfId="0" applyFont="1" applyFill="1" applyBorder="1" applyAlignment="1">
      <alignment horizontal="center" vertical="center" readingOrder="2"/>
    </xf>
    <xf numFmtId="0" fontId="11" fillId="7" borderId="4" xfId="0" applyFont="1" applyFill="1" applyBorder="1" applyAlignment="1">
      <alignment horizontal="center" vertical="center" readingOrder="2"/>
    </xf>
    <xf numFmtId="0" fontId="16" fillId="0" borderId="0" xfId="0" quotePrefix="1" applyFont="1" applyAlignment="1">
      <alignment horizontal="center" vertical="center" wrapText="1" readingOrder="2"/>
    </xf>
    <xf numFmtId="0" fontId="16" fillId="0" borderId="0" xfId="0" applyFont="1" applyAlignment="1">
      <alignment horizontal="center" vertical="center" wrapText="1" readingOrder="2"/>
    </xf>
    <xf numFmtId="0" fontId="9" fillId="7" borderId="1" xfId="0" applyFont="1" applyFill="1" applyBorder="1" applyAlignment="1">
      <alignment horizontal="center" vertical="center" readingOrder="2"/>
    </xf>
    <xf numFmtId="0" fontId="9" fillId="7" borderId="4" xfId="0" applyFont="1" applyFill="1" applyBorder="1" applyAlignment="1">
      <alignment horizontal="center" vertical="center" readingOrder="2"/>
    </xf>
    <xf numFmtId="0" fontId="10" fillId="7" borderId="1" xfId="0" quotePrefix="1" applyFont="1" applyFill="1" applyBorder="1" applyAlignment="1">
      <alignment horizontal="center" vertical="center" wrapText="1" readingOrder="2"/>
    </xf>
    <xf numFmtId="0" fontId="10" fillId="7" borderId="4" xfId="0" applyFont="1" applyFill="1" applyBorder="1" applyAlignment="1">
      <alignment horizontal="center" vertical="center" wrapText="1" readingOrder="2"/>
    </xf>
    <xf numFmtId="0" fontId="12" fillId="7" borderId="1" xfId="0" quotePrefix="1" applyFont="1" applyFill="1" applyBorder="1" applyAlignment="1">
      <alignment horizontal="center" vertical="center" wrapText="1" readingOrder="2"/>
    </xf>
    <xf numFmtId="0" fontId="9" fillId="7" borderId="1" xfId="0" quotePrefix="1" applyFont="1" applyFill="1" applyBorder="1" applyAlignment="1">
      <alignment horizontal="center" vertical="center" readingOrder="2"/>
    </xf>
    <xf numFmtId="0" fontId="54" fillId="0" borderId="0" xfId="0" quotePrefix="1" applyFont="1" applyAlignment="1">
      <alignment horizontal="center" vertical="center" wrapText="1" readingOrder="2"/>
    </xf>
    <xf numFmtId="0" fontId="32" fillId="0" borderId="0" xfId="0" applyFont="1" applyAlignment="1">
      <alignment vertical="center"/>
    </xf>
    <xf numFmtId="0" fontId="21" fillId="0" borderId="20" xfId="0" applyFont="1" applyBorder="1" applyAlignment="1">
      <alignment horizontal="right" vertical="center" readingOrder="2"/>
    </xf>
    <xf numFmtId="0" fontId="16" fillId="0" borderId="0" xfId="0" quotePrefix="1" applyFont="1" applyAlignment="1">
      <alignment horizontal="center" vertical="center" readingOrder="2"/>
    </xf>
    <xf numFmtId="0" fontId="16" fillId="0" borderId="0" xfId="0" applyFont="1" applyAlignment="1">
      <alignment horizontal="center" vertical="center" readingOrder="2"/>
    </xf>
    <xf numFmtId="0" fontId="20" fillId="0" borderId="21" xfId="0" applyFont="1" applyBorder="1" applyAlignment="1">
      <alignment horizontal="right" vertical="center" wrapText="1" readingOrder="2"/>
    </xf>
    <xf numFmtId="0" fontId="55" fillId="0" borderId="22" xfId="0" quotePrefix="1" applyFont="1" applyBorder="1" applyAlignment="1">
      <alignment horizontal="right" wrapText="1" readingOrder="2"/>
    </xf>
    <xf numFmtId="0" fontId="55" fillId="0" borderId="22" xfId="0" applyFont="1" applyBorder="1" applyAlignment="1">
      <alignment horizontal="right" wrapText="1" readingOrder="2"/>
    </xf>
    <xf numFmtId="0" fontId="55" fillId="0" borderId="0" xfId="0" quotePrefix="1" applyFont="1" applyAlignment="1">
      <alignment horizontal="right" wrapText="1" readingOrder="2"/>
    </xf>
    <xf numFmtId="0" fontId="55" fillId="0" borderId="0" xfId="0" applyFont="1" applyAlignment="1">
      <alignment horizontal="right" wrapText="1" readingOrder="2"/>
    </xf>
    <xf numFmtId="0" fontId="0" fillId="0" borderId="0" xfId="0" applyAlignment="1">
      <alignment horizontal="center"/>
    </xf>
    <xf numFmtId="1" fontId="13" fillId="5" borderId="62" xfId="0" applyNumberFormat="1" applyFont="1" applyFill="1" applyBorder="1" applyAlignment="1">
      <alignment horizontal="center" vertical="center" wrapText="1"/>
    </xf>
    <xf numFmtId="1" fontId="13" fillId="5" borderId="63" xfId="0" applyNumberFormat="1" applyFont="1" applyFill="1" applyBorder="1" applyAlignment="1">
      <alignment horizontal="center" vertical="center" wrapText="1"/>
    </xf>
    <xf numFmtId="1" fontId="29" fillId="0" borderId="0" xfId="0" quotePrefix="1" applyNumberFormat="1" applyFont="1" applyAlignment="1">
      <alignment horizontal="right" vertical="center" wrapText="1" readingOrder="2"/>
    </xf>
    <xf numFmtId="1" fontId="29" fillId="0" borderId="22" xfId="0" quotePrefix="1" applyNumberFormat="1" applyFont="1" applyBorder="1" applyAlignment="1">
      <alignment horizontal="right" vertical="center" wrapText="1" readingOrder="2"/>
    </xf>
    <xf numFmtId="1" fontId="29" fillId="0" borderId="0" xfId="0" applyNumberFormat="1" applyFont="1" applyAlignment="1">
      <alignment horizontal="right" vertical="center" wrapText="1" readingOrder="2"/>
    </xf>
    <xf numFmtId="0" fontId="49" fillId="0" borderId="65" xfId="1" applyFont="1" applyBorder="1" applyAlignment="1">
      <alignment horizontal="right" vertical="center" readingOrder="2"/>
    </xf>
    <xf numFmtId="0" fontId="11" fillId="7" borderId="4" xfId="0" quotePrefix="1" applyFont="1" applyFill="1" applyBorder="1" applyAlignment="1">
      <alignment horizontal="center" vertical="center" wrapText="1" readingOrder="2"/>
    </xf>
    <xf numFmtId="0" fontId="11" fillId="7" borderId="69" xfId="0" quotePrefix="1" applyFont="1" applyFill="1" applyBorder="1" applyAlignment="1">
      <alignment horizontal="center" vertical="center" wrapText="1" readingOrder="2"/>
    </xf>
    <xf numFmtId="0" fontId="11" fillId="7" borderId="66" xfId="0" quotePrefix="1" applyFont="1" applyFill="1" applyBorder="1" applyAlignment="1">
      <alignment horizontal="center" vertical="center" wrapText="1" readingOrder="2"/>
    </xf>
    <xf numFmtId="0" fontId="11" fillId="7" borderId="67" xfId="0" quotePrefix="1" applyFont="1" applyFill="1" applyBorder="1" applyAlignment="1">
      <alignment horizontal="center" vertical="center" wrapText="1" readingOrder="2"/>
    </xf>
    <xf numFmtId="0" fontId="11" fillId="7" borderId="68" xfId="0" quotePrefix="1" applyFont="1" applyFill="1" applyBorder="1" applyAlignment="1">
      <alignment horizontal="center" vertical="center" wrapText="1" readingOrder="2"/>
    </xf>
  </cellXfs>
  <cellStyles count="3">
    <cellStyle name="Normal" xfId="0" builtinId="0"/>
    <cellStyle name="Normal 10 5" xfId="1" xr:uid="{61582B32-D641-4DF3-A24F-609743245E65}"/>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01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35422"/>
      <color rgb="FF745A94"/>
      <color rgb="FF58405A"/>
      <color rgb="FFFCC14A"/>
      <color rgb="FFFF4747"/>
      <color rgb="FFB64340"/>
      <color rgb="FFC45B58"/>
      <color rgb="FF39734C"/>
      <color rgb="FF2B5742"/>
      <color rgb="FF4F39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6.xml"/><Relationship Id="rId18" Type="http://schemas.openxmlformats.org/officeDocument/2006/relationships/worksheet" Target="worksheets/sheet8.xml"/><Relationship Id="rId26" Type="http://schemas.openxmlformats.org/officeDocument/2006/relationships/worksheet" Target="worksheets/sheet12.xml"/><Relationship Id="rId39" Type="http://schemas.openxmlformats.org/officeDocument/2006/relationships/theme" Target="theme/theme1.xml"/><Relationship Id="rId21" Type="http://schemas.openxmlformats.org/officeDocument/2006/relationships/chartsheet" Target="chartsheets/sheet12.xml"/><Relationship Id="rId34" Type="http://schemas.openxmlformats.org/officeDocument/2006/relationships/chartsheet" Target="chartsheets/sheet18.xml"/><Relationship Id="rId42" Type="http://schemas.openxmlformats.org/officeDocument/2006/relationships/calcChain" Target="calcChain.xml"/><Relationship Id="rId7" Type="http://schemas.openxmlformats.org/officeDocument/2006/relationships/worksheet" Target="worksheets/sheet5.xml"/><Relationship Id="rId2" Type="http://schemas.openxmlformats.org/officeDocument/2006/relationships/worksheet" Target="worksheets/sheet2.xml"/><Relationship Id="rId16" Type="http://schemas.openxmlformats.org/officeDocument/2006/relationships/chartsheet" Target="chartsheets/sheet9.xml"/><Relationship Id="rId20" Type="http://schemas.openxmlformats.org/officeDocument/2006/relationships/worksheet" Target="worksheets/sheet9.xml"/><Relationship Id="rId29" Type="http://schemas.openxmlformats.org/officeDocument/2006/relationships/chartsheet" Target="chartsheets/sheet16.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worksheet" Target="worksheets/sheet11.xml"/><Relationship Id="rId32" Type="http://schemas.openxmlformats.org/officeDocument/2006/relationships/worksheet" Target="worksheets/sheet15.xml"/><Relationship Id="rId37" Type="http://schemas.openxmlformats.org/officeDocument/2006/relationships/worksheet" Target="worksheets/sheet18.xml"/><Relationship Id="rId40"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8.xml"/><Relationship Id="rId23" Type="http://schemas.openxmlformats.org/officeDocument/2006/relationships/chartsheet" Target="chartsheets/sheet13.xml"/><Relationship Id="rId28" Type="http://schemas.openxmlformats.org/officeDocument/2006/relationships/worksheet" Target="worksheets/sheet13.xml"/><Relationship Id="rId36" Type="http://schemas.openxmlformats.org/officeDocument/2006/relationships/chartsheet" Target="chartsheets/sheet19.xml"/><Relationship Id="rId10" Type="http://schemas.openxmlformats.org/officeDocument/2006/relationships/worksheet" Target="worksheets/sheet6.xml"/><Relationship Id="rId19" Type="http://schemas.openxmlformats.org/officeDocument/2006/relationships/chartsheet" Target="chartsheets/sheet11.xml"/><Relationship Id="rId31" Type="http://schemas.openxmlformats.org/officeDocument/2006/relationships/chartsheet" Target="chartsheets/sheet17.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chartsheet" Target="chartsheets/sheet7.xml"/><Relationship Id="rId22" Type="http://schemas.openxmlformats.org/officeDocument/2006/relationships/worksheet" Target="worksheets/sheet10.xml"/><Relationship Id="rId27" Type="http://schemas.openxmlformats.org/officeDocument/2006/relationships/chartsheet" Target="chartsheets/sheet15.xml"/><Relationship Id="rId30" Type="http://schemas.openxmlformats.org/officeDocument/2006/relationships/worksheet" Target="worksheets/sheet14.xml"/><Relationship Id="rId35" Type="http://schemas.openxmlformats.org/officeDocument/2006/relationships/worksheet" Target="worksheets/sheet17.xml"/><Relationship Id="rId8" Type="http://schemas.openxmlformats.org/officeDocument/2006/relationships/chartsheet" Target="chartsheets/sheet3.xml"/><Relationship Id="rId3" Type="http://schemas.openxmlformats.org/officeDocument/2006/relationships/chartsheet" Target="chartsheets/sheet1.xml"/><Relationship Id="rId12" Type="http://schemas.openxmlformats.org/officeDocument/2006/relationships/worksheet" Target="worksheets/sheet7.xml"/><Relationship Id="rId17" Type="http://schemas.openxmlformats.org/officeDocument/2006/relationships/chartsheet" Target="chartsheets/sheet10.xml"/><Relationship Id="rId25" Type="http://schemas.openxmlformats.org/officeDocument/2006/relationships/chartsheet" Target="chartsheets/sheet14.xml"/><Relationship Id="rId33" Type="http://schemas.openxmlformats.org/officeDocument/2006/relationships/worksheet" Target="worksheets/sheet16.xml"/><Relationship Id="rId38"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spc="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spc="0" baseline="0">
                <a:solidFill>
                  <a:srgbClr val="000000"/>
                </a:solidFill>
                <a:latin typeface="IPT Nazanin" panose="00000400000000000000" pitchFamily="2" charset="2"/>
                <a:ea typeface="B Titr"/>
                <a:cs typeface="B Titr" panose="00000700000000000000" pitchFamily="2" charset="-78"/>
              </a:rPr>
              <a:t>نمودار 1- تعداد مراکز درمانی ملکی سازمان طی سالهای 1402-1372</a:t>
            </a:r>
          </a:p>
        </c:rich>
      </c:tx>
      <c:layout>
        <c:manualLayout>
          <c:xMode val="edge"/>
          <c:yMode val="edge"/>
          <c:x val="0.26991137380371999"/>
          <c:y val="2.4294537760826913E-2"/>
        </c:manualLayout>
      </c:layout>
      <c:overlay val="0"/>
      <c:spPr>
        <a:noFill/>
        <a:ln w="25400">
          <a:noFill/>
        </a:ln>
      </c:spPr>
    </c:title>
    <c:autoTitleDeleted val="0"/>
    <c:plotArea>
      <c:layout>
        <c:manualLayout>
          <c:layoutTarget val="inner"/>
          <c:xMode val="edge"/>
          <c:yMode val="edge"/>
          <c:x val="3.6349285951305231E-2"/>
          <c:y val="0.10791027671656873"/>
          <c:w val="0.86924197738636433"/>
          <c:h val="0.70114275929072678"/>
        </c:manualLayout>
      </c:layout>
      <c:lineChart>
        <c:grouping val="standard"/>
        <c:varyColors val="0"/>
        <c:ser>
          <c:idx val="1"/>
          <c:order val="0"/>
          <c:tx>
            <c:strRef>
              <c:f>جدول1!$B$2</c:f>
              <c:strCache>
                <c:ptCount val="1"/>
                <c:pt idx="0">
                  <c:v> بيمارستان </c:v>
                </c:pt>
              </c:strCache>
            </c:strRef>
          </c:tx>
          <c:spPr>
            <a:ln w="44450">
              <a:solidFill>
                <a:srgbClr val="003366"/>
              </a:solidFill>
              <a:prstDash val="solid"/>
            </a:ln>
          </c:spPr>
          <c:marker>
            <c:symbol val="square"/>
            <c:size val="8"/>
            <c:spPr>
              <a:solidFill>
                <a:srgbClr val="00FFFF"/>
              </a:solidFill>
              <a:ln>
                <a:solidFill>
                  <a:srgbClr val="000080"/>
                </a:solidFill>
                <a:prstDash val="solid"/>
              </a:ln>
            </c:spPr>
          </c:marker>
          <c:dLbls>
            <c:spPr>
              <a:noFill/>
              <a:ln>
                <a:noFill/>
              </a:ln>
              <a:effectLst/>
            </c:spPr>
            <c:txPr>
              <a:bodyPr rot="-5400000" vert="horz" wrap="square" lIns="38100" tIns="19050" rIns="38100" bIns="19050" anchor="ctr">
                <a:spAutoFit/>
              </a:bodyPr>
              <a:lstStyle/>
              <a:p>
                <a:pPr>
                  <a:defRPr sz="1000" b="0" i="0" baseline="0">
                    <a:latin typeface="IPT Nazanin" panose="00000400000000000000" pitchFamily="2" charset="2"/>
                    <a:cs typeface="IPT Kaj"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جدول1!$B$3:$B$33</c:f>
              <c:numCache>
                <c:formatCode>General</c:formatCode>
                <c:ptCount val="31"/>
                <c:pt idx="0">
                  <c:v>22</c:v>
                </c:pt>
                <c:pt idx="1">
                  <c:v>24</c:v>
                </c:pt>
                <c:pt idx="2">
                  <c:v>33</c:v>
                </c:pt>
                <c:pt idx="3">
                  <c:v>44</c:v>
                </c:pt>
                <c:pt idx="4">
                  <c:v>46</c:v>
                </c:pt>
                <c:pt idx="5">
                  <c:v>47</c:v>
                </c:pt>
                <c:pt idx="6">
                  <c:v>48</c:v>
                </c:pt>
                <c:pt idx="7">
                  <c:v>51</c:v>
                </c:pt>
                <c:pt idx="8">
                  <c:v>55</c:v>
                </c:pt>
                <c:pt idx="9">
                  <c:v>62</c:v>
                </c:pt>
                <c:pt idx="10">
                  <c:v>63</c:v>
                </c:pt>
                <c:pt idx="11">
                  <c:v>68</c:v>
                </c:pt>
                <c:pt idx="12">
                  <c:v>67</c:v>
                </c:pt>
                <c:pt idx="13">
                  <c:v>67</c:v>
                </c:pt>
                <c:pt idx="14">
                  <c:v>67</c:v>
                </c:pt>
                <c:pt idx="15">
                  <c:v>68</c:v>
                </c:pt>
                <c:pt idx="16">
                  <c:v>67</c:v>
                </c:pt>
                <c:pt idx="17">
                  <c:v>67</c:v>
                </c:pt>
                <c:pt idx="18">
                  <c:v>67</c:v>
                </c:pt>
                <c:pt idx="19">
                  <c:v>68</c:v>
                </c:pt>
                <c:pt idx="20">
                  <c:v>69</c:v>
                </c:pt>
                <c:pt idx="21">
                  <c:v>71</c:v>
                </c:pt>
                <c:pt idx="22">
                  <c:v>70</c:v>
                </c:pt>
                <c:pt idx="23">
                  <c:v>70</c:v>
                </c:pt>
                <c:pt idx="24">
                  <c:v>70</c:v>
                </c:pt>
                <c:pt idx="25">
                  <c:v>70</c:v>
                </c:pt>
                <c:pt idx="26">
                  <c:v>70</c:v>
                </c:pt>
                <c:pt idx="27">
                  <c:v>70</c:v>
                </c:pt>
                <c:pt idx="28">
                  <c:v>70</c:v>
                </c:pt>
                <c:pt idx="29">
                  <c:v>74</c:v>
                </c:pt>
                <c:pt idx="30">
                  <c:v>74</c:v>
                </c:pt>
              </c:numCache>
            </c:numRef>
          </c:val>
          <c:smooth val="1"/>
          <c:extLst>
            <c:ext xmlns:c16="http://schemas.microsoft.com/office/drawing/2014/chart" uri="{C3380CC4-5D6E-409C-BE32-E72D297353CC}">
              <c16:uniqueId val="{00000011-1CE0-448D-BA0D-8C433FB14F6B}"/>
            </c:ext>
          </c:extLst>
        </c:ser>
        <c:ser>
          <c:idx val="2"/>
          <c:order val="1"/>
          <c:tx>
            <c:strRef>
              <c:f>جدول1!$C$2</c:f>
              <c:strCache>
                <c:ptCount val="1"/>
                <c:pt idx="0">
                  <c:v> درمانگاههای عمومی و تخصصی </c:v>
                </c:pt>
              </c:strCache>
            </c:strRef>
          </c:tx>
          <c:spPr>
            <a:ln w="31750">
              <a:solidFill>
                <a:srgbClr val="FFC000"/>
              </a:solidFill>
              <a:prstDash val="solid"/>
            </a:ln>
          </c:spPr>
          <c:marker>
            <c:symbol val="triangle"/>
            <c:size val="7"/>
            <c:spPr>
              <a:solidFill>
                <a:srgbClr val="FF0000"/>
              </a:solidFill>
              <a:ln>
                <a:solidFill>
                  <a:srgbClr val="FF0000"/>
                </a:solidFill>
                <a:prstDash val="solid"/>
              </a:ln>
            </c:spPr>
          </c:marker>
          <c:dLbls>
            <c:spPr>
              <a:noFill/>
              <a:ln>
                <a:noFill/>
              </a:ln>
              <a:effectLst/>
            </c:spPr>
            <c:txPr>
              <a:bodyPr rot="-5400000" vert="horz" wrap="square" lIns="38100" tIns="19050" rIns="38100" bIns="19050" anchor="ctr">
                <a:spAutoFit/>
              </a:bodyPr>
              <a:lstStyle/>
              <a:p>
                <a:pPr>
                  <a:defRPr b="0" i="0" baseline="0">
                    <a:latin typeface="IPT Nazanin" panose="020F0502020204030204"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جدول1!$C$3:$C$33</c:f>
              <c:numCache>
                <c:formatCode>General</c:formatCode>
                <c:ptCount val="31"/>
                <c:pt idx="0">
                  <c:v>202</c:v>
                </c:pt>
                <c:pt idx="1">
                  <c:v>200</c:v>
                </c:pt>
                <c:pt idx="2">
                  <c:v>212</c:v>
                </c:pt>
                <c:pt idx="3">
                  <c:v>215</c:v>
                </c:pt>
                <c:pt idx="4">
                  <c:v>216</c:v>
                </c:pt>
                <c:pt idx="5">
                  <c:v>227</c:v>
                </c:pt>
                <c:pt idx="6">
                  <c:v>232</c:v>
                </c:pt>
                <c:pt idx="7">
                  <c:v>240</c:v>
                </c:pt>
                <c:pt idx="8">
                  <c:v>246</c:v>
                </c:pt>
                <c:pt idx="9">
                  <c:v>257</c:v>
                </c:pt>
                <c:pt idx="10">
                  <c:v>258</c:v>
                </c:pt>
                <c:pt idx="11">
                  <c:v>264</c:v>
                </c:pt>
                <c:pt idx="12">
                  <c:v>265</c:v>
                </c:pt>
                <c:pt idx="13">
                  <c:v>256</c:v>
                </c:pt>
                <c:pt idx="14">
                  <c:v>258</c:v>
                </c:pt>
                <c:pt idx="15">
                  <c:v>261</c:v>
                </c:pt>
                <c:pt idx="16">
                  <c:v>267</c:v>
                </c:pt>
                <c:pt idx="17">
                  <c:v>267</c:v>
                </c:pt>
                <c:pt idx="18">
                  <c:v>268</c:v>
                </c:pt>
                <c:pt idx="19">
                  <c:v>274</c:v>
                </c:pt>
                <c:pt idx="20">
                  <c:v>274</c:v>
                </c:pt>
                <c:pt idx="21">
                  <c:v>276</c:v>
                </c:pt>
                <c:pt idx="22">
                  <c:v>283</c:v>
                </c:pt>
                <c:pt idx="23">
                  <c:v>288</c:v>
                </c:pt>
                <c:pt idx="24">
                  <c:v>289</c:v>
                </c:pt>
                <c:pt idx="25">
                  <c:v>299</c:v>
                </c:pt>
                <c:pt idx="26">
                  <c:v>304</c:v>
                </c:pt>
                <c:pt idx="27">
                  <c:v>303</c:v>
                </c:pt>
                <c:pt idx="28">
                  <c:v>312</c:v>
                </c:pt>
                <c:pt idx="29">
                  <c:v>317</c:v>
                </c:pt>
                <c:pt idx="30">
                  <c:v>321</c:v>
                </c:pt>
              </c:numCache>
            </c:numRef>
          </c:val>
          <c:smooth val="1"/>
          <c:extLst>
            <c:ext xmlns:c16="http://schemas.microsoft.com/office/drawing/2014/chart" uri="{C3380CC4-5D6E-409C-BE32-E72D297353CC}">
              <c16:uniqueId val="{00000014-1CE0-448D-BA0D-8C433FB14F6B}"/>
            </c:ext>
          </c:extLst>
        </c:ser>
        <c:ser>
          <c:idx val="3"/>
          <c:order val="2"/>
          <c:tx>
            <c:strRef>
              <c:f>جدول1!$D$2</c:f>
              <c:strCache>
                <c:ptCount val="1"/>
                <c:pt idx="0">
                  <c:v> دي كلينيك </c:v>
                </c:pt>
              </c:strCache>
            </c:strRef>
          </c:tx>
          <c:dLbls>
            <c:dLbl>
              <c:idx val="0"/>
              <c:layout>
                <c:manualLayout>
                  <c:x val="-2.1312614092932697E-2"/>
                  <c:y val="-2.068512155813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0B-47A6-823D-5EAE88356BC9}"/>
                </c:ext>
              </c:extLst>
            </c:dLbl>
            <c:dLbl>
              <c:idx val="1"/>
              <c:layout>
                <c:manualLayout>
                  <c:x val="-2.1312614092932697E-2"/>
                  <c:y val="-1.61637835126382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0B-47A6-823D-5EAE88356BC9}"/>
                </c:ext>
              </c:extLst>
            </c:dLbl>
            <c:spPr>
              <a:noFill/>
              <a:ln>
                <a:noFill/>
              </a:ln>
              <a:effectLst/>
            </c:spPr>
            <c:txPr>
              <a:bodyPr rot="-5400000" vert="horz" wrap="square" lIns="38100" tIns="19050" rIns="38100" bIns="19050" anchor="ctr">
                <a:spAutoFit/>
              </a:bodyPr>
              <a:lstStyle/>
              <a:p>
                <a:pPr>
                  <a:defRPr sz="1000" b="0">
                    <a:latin typeface="IPT Nazanin"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جدول1!$D$3:$D$33</c:f>
              <c:numCache>
                <c:formatCode>General</c:formatCode>
                <c:ptCount val="31"/>
                <c:pt idx="0">
                  <c:v>1</c:v>
                </c:pt>
                <c:pt idx="1">
                  <c:v>3</c:v>
                </c:pt>
                <c:pt idx="2">
                  <c:v>2</c:v>
                </c:pt>
                <c:pt idx="3">
                  <c:v>3</c:v>
                </c:pt>
                <c:pt idx="4">
                  <c:v>8</c:v>
                </c:pt>
                <c:pt idx="5">
                  <c:v>8</c:v>
                </c:pt>
                <c:pt idx="6">
                  <c:v>10</c:v>
                </c:pt>
                <c:pt idx="7">
                  <c:v>11</c:v>
                </c:pt>
                <c:pt idx="8">
                  <c:v>12</c:v>
                </c:pt>
                <c:pt idx="9">
                  <c:v>9</c:v>
                </c:pt>
                <c:pt idx="10">
                  <c:v>9</c:v>
                </c:pt>
                <c:pt idx="11">
                  <c:v>6</c:v>
                </c:pt>
                <c:pt idx="12">
                  <c:v>6</c:v>
                </c:pt>
                <c:pt idx="13">
                  <c:v>6</c:v>
                </c:pt>
                <c:pt idx="14">
                  <c:v>7</c:v>
                </c:pt>
                <c:pt idx="15">
                  <c:v>7</c:v>
                </c:pt>
                <c:pt idx="16">
                  <c:v>7</c:v>
                </c:pt>
                <c:pt idx="17">
                  <c:v>7</c:v>
                </c:pt>
                <c:pt idx="18">
                  <c:v>7</c:v>
                </c:pt>
                <c:pt idx="19">
                  <c:v>7</c:v>
                </c:pt>
                <c:pt idx="20">
                  <c:v>7</c:v>
                </c:pt>
                <c:pt idx="21">
                  <c:v>7</c:v>
                </c:pt>
                <c:pt idx="22">
                  <c:v>5</c:v>
                </c:pt>
                <c:pt idx="23">
                  <c:v>5</c:v>
                </c:pt>
                <c:pt idx="24">
                  <c:v>5</c:v>
                </c:pt>
                <c:pt idx="25">
                  <c:v>5</c:v>
                </c:pt>
                <c:pt idx="26">
                  <c:v>5</c:v>
                </c:pt>
                <c:pt idx="27">
                  <c:v>5</c:v>
                </c:pt>
                <c:pt idx="28">
                  <c:v>5</c:v>
                </c:pt>
                <c:pt idx="29">
                  <c:v>5</c:v>
                </c:pt>
                <c:pt idx="30">
                  <c:v>5</c:v>
                </c:pt>
              </c:numCache>
            </c:numRef>
          </c:val>
          <c:smooth val="0"/>
          <c:extLst>
            <c:ext xmlns:c16="http://schemas.microsoft.com/office/drawing/2014/chart" uri="{C3380CC4-5D6E-409C-BE32-E72D297353CC}">
              <c16:uniqueId val="{00000005-0567-4266-814B-72BD69D2E5BB}"/>
            </c:ext>
          </c:extLst>
        </c:ser>
        <c:dLbls>
          <c:showLegendKey val="0"/>
          <c:showVal val="0"/>
          <c:showCatName val="0"/>
          <c:showSerName val="0"/>
          <c:showPercent val="0"/>
          <c:showBubbleSize val="0"/>
        </c:dLbls>
        <c:marker val="1"/>
        <c:smooth val="0"/>
        <c:axId val="75282688"/>
        <c:axId val="75345920"/>
      </c:lineChart>
      <c:catAx>
        <c:axId val="75282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baseline="0">
                <a:latin typeface="IPT Nazanin" panose="00000400000000000000" pitchFamily="2" charset="2"/>
              </a:defRPr>
            </a:pPr>
            <a:endParaRPr lang="en-US"/>
          </a:p>
        </c:txPr>
        <c:crossAx val="75345920"/>
        <c:crosses val="autoZero"/>
        <c:auto val="1"/>
        <c:lblAlgn val="ctr"/>
        <c:lblOffset val="100"/>
        <c:tickLblSkip val="1"/>
        <c:tickMarkSkip val="1"/>
        <c:noMultiLvlLbl val="0"/>
      </c:catAx>
      <c:valAx>
        <c:axId val="75345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baseline="0">
                <a:latin typeface="IPT Nazanin" panose="00000400000000000000" pitchFamily="2" charset="2"/>
                <a:cs typeface="2  Mitra" panose="00000400000000000000" pitchFamily="2" charset="-78"/>
              </a:defRPr>
            </a:pPr>
            <a:endParaRPr lang="en-US"/>
          </a:p>
        </c:txPr>
        <c:crossAx val="75282688"/>
        <c:crosses val="autoZero"/>
        <c:crossBetween val="between"/>
      </c:valAx>
      <c:spPr>
        <a:noFill/>
        <a:ln w="12700">
          <a:solidFill>
            <a:srgbClr val="808080"/>
          </a:solidFill>
          <a:prstDash val="solid"/>
        </a:ln>
      </c:spPr>
    </c:plotArea>
    <c:legend>
      <c:legendPos val="b"/>
      <c:layout>
        <c:manualLayout>
          <c:xMode val="edge"/>
          <c:yMode val="edge"/>
          <c:x val="0.26508099648577488"/>
          <c:y val="0.90565676351230373"/>
          <c:w val="0.47182249147491095"/>
          <c:h val="5.6904065394924638E-2"/>
        </c:manualLayout>
      </c:layout>
      <c:overlay val="0"/>
      <c:spPr>
        <a:solidFill>
          <a:srgbClr val="FFFFFF"/>
        </a:solidFill>
        <a:ln w="3175">
          <a:solidFill>
            <a:srgbClr val="000000"/>
          </a:solidFill>
          <a:prstDash val="solid"/>
        </a:ln>
      </c:spPr>
      <c:txPr>
        <a:bodyPr/>
        <a:lstStyle/>
        <a:p>
          <a:pPr>
            <a:defRPr>
              <a:cs typeface="B Nazanin" panose="00000400000000000000" pitchFamily="2" charset="-78"/>
            </a:defRPr>
          </a:pPr>
          <a:endParaRPr lang="en-US"/>
        </a:p>
      </c:txPr>
    </c:legend>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نمودار9- چرخش تخت در بیمارستانهای ملکی طی سالهای 1402-1372</a:t>
            </a:r>
          </a:p>
        </c:rich>
      </c:tx>
      <c:layout>
        <c:manualLayout>
          <c:xMode val="edge"/>
          <c:yMode val="edge"/>
          <c:x val="0.25668106537463614"/>
          <c:y val="4.5005752891099454E-2"/>
        </c:manualLayout>
      </c:layout>
      <c:overlay val="0"/>
      <c:spPr>
        <a:noFill/>
        <a:ln w="25400">
          <a:noFill/>
        </a:ln>
      </c:spPr>
    </c:title>
    <c:autoTitleDeleted val="0"/>
    <c:plotArea>
      <c:layout>
        <c:manualLayout>
          <c:layoutTarget val="inner"/>
          <c:xMode val="edge"/>
          <c:yMode val="edge"/>
          <c:x val="3.5034924684322698E-2"/>
          <c:y val="0.12277893784619361"/>
          <c:w val="0.86447243533865026"/>
          <c:h val="0.8054991089048199"/>
        </c:manualLayout>
      </c:layout>
      <c:lineChart>
        <c:grouping val="standard"/>
        <c:varyColors val="0"/>
        <c:ser>
          <c:idx val="0"/>
          <c:order val="0"/>
          <c:tx>
            <c:strRef>
              <c:f>'جدول 6'!$G$2</c:f>
              <c:strCache>
                <c:ptCount val="1"/>
                <c:pt idx="0">
                  <c:v>چرخش تخت (نفر)</c:v>
                </c:pt>
              </c:strCache>
            </c:strRef>
          </c:tx>
          <c:spPr>
            <a:ln w="50800">
              <a:solidFill>
                <a:schemeClr val="bg2">
                  <a:lumMod val="25000"/>
                </a:schemeClr>
              </a:solidFill>
              <a:prstDash val="solid"/>
            </a:ln>
          </c:spPr>
          <c:marker>
            <c:symbol val="circle"/>
            <c:size val="9"/>
            <c:spPr>
              <a:solidFill>
                <a:srgbClr val="C4DF25"/>
              </a:solidFill>
              <a:ln>
                <a:solidFill>
                  <a:srgbClr val="800000"/>
                </a:solidFill>
                <a:prstDash val="solid"/>
              </a:ln>
            </c:spPr>
          </c:marker>
          <c:dLbls>
            <c:dLbl>
              <c:idx val="1"/>
              <c:delete val="1"/>
              <c:extLst>
                <c:ext xmlns:c15="http://schemas.microsoft.com/office/drawing/2012/chart" uri="{CE6537A1-D6FC-4f65-9D91-7224C49458BB}"/>
                <c:ext xmlns:c16="http://schemas.microsoft.com/office/drawing/2014/chart" uri="{C3380CC4-5D6E-409C-BE32-E72D297353CC}">
                  <c16:uniqueId val="{00000010-BBF5-4BD6-B2FE-7D6A0A0442D5}"/>
                </c:ext>
              </c:extLst>
            </c:dLbl>
            <c:dLbl>
              <c:idx val="2"/>
              <c:delete val="1"/>
              <c:extLst>
                <c:ext xmlns:c15="http://schemas.microsoft.com/office/drawing/2012/chart" uri="{CE6537A1-D6FC-4f65-9D91-7224C49458BB}"/>
                <c:ext xmlns:c16="http://schemas.microsoft.com/office/drawing/2014/chart" uri="{C3380CC4-5D6E-409C-BE32-E72D297353CC}">
                  <c16:uniqueId val="{00000011-BBF5-4BD6-B2FE-7D6A0A0442D5}"/>
                </c:ext>
              </c:extLst>
            </c:dLbl>
            <c:dLbl>
              <c:idx val="3"/>
              <c:delete val="1"/>
              <c:extLst>
                <c:ext xmlns:c15="http://schemas.microsoft.com/office/drawing/2012/chart" uri="{CE6537A1-D6FC-4f65-9D91-7224C49458BB}"/>
                <c:ext xmlns:c16="http://schemas.microsoft.com/office/drawing/2014/chart" uri="{C3380CC4-5D6E-409C-BE32-E72D297353CC}">
                  <c16:uniqueId val="{0000000F-BBF5-4BD6-B2FE-7D6A0A0442D5}"/>
                </c:ext>
              </c:extLst>
            </c:dLbl>
            <c:dLbl>
              <c:idx val="4"/>
              <c:layout>
                <c:manualLayout>
                  <c:x val="-6.6570362008650658E-3"/>
                  <c:y val="7.4398003336761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BF5-4BD6-B2FE-7D6A0A0442D5}"/>
                </c:ext>
              </c:extLst>
            </c:dLbl>
            <c:dLbl>
              <c:idx val="5"/>
              <c:delete val="1"/>
              <c:extLst>
                <c:ext xmlns:c15="http://schemas.microsoft.com/office/drawing/2012/chart" uri="{CE6537A1-D6FC-4f65-9D91-7224C49458BB}"/>
                <c:ext xmlns:c16="http://schemas.microsoft.com/office/drawing/2014/chart" uri="{C3380CC4-5D6E-409C-BE32-E72D297353CC}">
                  <c16:uniqueId val="{00000013-BBF5-4BD6-B2FE-7D6A0A0442D5}"/>
                </c:ext>
              </c:extLst>
            </c:dLbl>
            <c:dLbl>
              <c:idx val="6"/>
              <c:delete val="1"/>
              <c:extLst>
                <c:ext xmlns:c15="http://schemas.microsoft.com/office/drawing/2012/chart" uri="{CE6537A1-D6FC-4f65-9D91-7224C49458BB}"/>
                <c:ext xmlns:c16="http://schemas.microsoft.com/office/drawing/2014/chart" uri="{C3380CC4-5D6E-409C-BE32-E72D297353CC}">
                  <c16:uniqueId val="{0000000D-BBF5-4BD6-B2FE-7D6A0A0442D5}"/>
                </c:ext>
              </c:extLst>
            </c:dLbl>
            <c:dLbl>
              <c:idx val="7"/>
              <c:delete val="1"/>
              <c:extLst>
                <c:ext xmlns:c15="http://schemas.microsoft.com/office/drawing/2012/chart" uri="{CE6537A1-D6FC-4f65-9D91-7224C49458BB}"/>
                <c:ext xmlns:c16="http://schemas.microsoft.com/office/drawing/2014/chart" uri="{C3380CC4-5D6E-409C-BE32-E72D297353CC}">
                  <c16:uniqueId val="{0000000C-BBF5-4BD6-B2FE-7D6A0A0442D5}"/>
                </c:ext>
              </c:extLst>
            </c:dLbl>
            <c:dLbl>
              <c:idx val="8"/>
              <c:delete val="1"/>
              <c:extLst>
                <c:ext xmlns:c15="http://schemas.microsoft.com/office/drawing/2012/chart" uri="{CE6537A1-D6FC-4f65-9D91-7224C49458BB}"/>
                <c:ext xmlns:c16="http://schemas.microsoft.com/office/drawing/2014/chart" uri="{C3380CC4-5D6E-409C-BE32-E72D297353CC}">
                  <c16:uniqueId val="{0000000B-BBF5-4BD6-B2FE-7D6A0A0442D5}"/>
                </c:ext>
              </c:extLst>
            </c:dLbl>
            <c:dLbl>
              <c:idx val="10"/>
              <c:delete val="1"/>
              <c:extLst>
                <c:ext xmlns:c15="http://schemas.microsoft.com/office/drawing/2012/chart" uri="{CE6537A1-D6FC-4f65-9D91-7224C49458BB}"/>
                <c:ext xmlns:c16="http://schemas.microsoft.com/office/drawing/2014/chart" uri="{C3380CC4-5D6E-409C-BE32-E72D297353CC}">
                  <c16:uniqueId val="{0000000A-BBF5-4BD6-B2FE-7D6A0A0442D5}"/>
                </c:ext>
              </c:extLst>
            </c:dLbl>
            <c:dLbl>
              <c:idx val="11"/>
              <c:delete val="1"/>
              <c:extLst>
                <c:ext xmlns:c15="http://schemas.microsoft.com/office/drawing/2012/chart" uri="{CE6537A1-D6FC-4f65-9D91-7224C49458BB}"/>
                <c:ext xmlns:c16="http://schemas.microsoft.com/office/drawing/2014/chart" uri="{C3380CC4-5D6E-409C-BE32-E72D297353CC}">
                  <c16:uniqueId val="{00000009-BBF5-4BD6-B2FE-7D6A0A0442D5}"/>
                </c:ext>
              </c:extLst>
            </c:dLbl>
            <c:dLbl>
              <c:idx val="12"/>
              <c:delete val="1"/>
              <c:extLst>
                <c:ext xmlns:c15="http://schemas.microsoft.com/office/drawing/2012/chart" uri="{CE6537A1-D6FC-4f65-9D91-7224C49458BB}"/>
                <c:ext xmlns:c16="http://schemas.microsoft.com/office/drawing/2014/chart" uri="{C3380CC4-5D6E-409C-BE32-E72D297353CC}">
                  <c16:uniqueId val="{00000008-BBF5-4BD6-B2FE-7D6A0A0442D5}"/>
                </c:ext>
              </c:extLst>
            </c:dLbl>
            <c:dLbl>
              <c:idx val="14"/>
              <c:delete val="1"/>
              <c:extLst>
                <c:ext xmlns:c15="http://schemas.microsoft.com/office/drawing/2012/chart" uri="{CE6537A1-D6FC-4f65-9D91-7224C49458BB}"/>
                <c:ext xmlns:c16="http://schemas.microsoft.com/office/drawing/2014/chart" uri="{C3380CC4-5D6E-409C-BE32-E72D297353CC}">
                  <c16:uniqueId val="{00000007-BBF5-4BD6-B2FE-7D6A0A0442D5}"/>
                </c:ext>
              </c:extLst>
            </c:dLbl>
            <c:dLbl>
              <c:idx val="15"/>
              <c:delete val="1"/>
              <c:extLst>
                <c:ext xmlns:c15="http://schemas.microsoft.com/office/drawing/2012/chart" uri="{CE6537A1-D6FC-4f65-9D91-7224C49458BB}"/>
                <c:ext xmlns:c16="http://schemas.microsoft.com/office/drawing/2014/chart" uri="{C3380CC4-5D6E-409C-BE32-E72D297353CC}">
                  <c16:uniqueId val="{00000006-BBF5-4BD6-B2FE-7D6A0A0442D5}"/>
                </c:ext>
              </c:extLst>
            </c:dLbl>
            <c:dLbl>
              <c:idx val="16"/>
              <c:delete val="1"/>
              <c:extLst>
                <c:ext xmlns:c15="http://schemas.microsoft.com/office/drawing/2012/chart" uri="{CE6537A1-D6FC-4f65-9D91-7224C49458BB}"/>
                <c:ext xmlns:c16="http://schemas.microsoft.com/office/drawing/2014/chart" uri="{C3380CC4-5D6E-409C-BE32-E72D297353CC}">
                  <c16:uniqueId val="{00000005-BBF5-4BD6-B2FE-7D6A0A0442D5}"/>
                </c:ext>
              </c:extLst>
            </c:dLbl>
            <c:dLbl>
              <c:idx val="18"/>
              <c:delete val="1"/>
              <c:extLst>
                <c:ext xmlns:c15="http://schemas.microsoft.com/office/drawing/2012/chart" uri="{CE6537A1-D6FC-4f65-9D91-7224C49458BB}"/>
                <c:ext xmlns:c16="http://schemas.microsoft.com/office/drawing/2014/chart" uri="{C3380CC4-5D6E-409C-BE32-E72D297353CC}">
                  <c16:uniqueId val="{00000004-BBF5-4BD6-B2FE-7D6A0A0442D5}"/>
                </c:ext>
              </c:extLst>
            </c:dLbl>
            <c:dLbl>
              <c:idx val="19"/>
              <c:delete val="1"/>
              <c:extLst>
                <c:ext xmlns:c15="http://schemas.microsoft.com/office/drawing/2012/chart" uri="{CE6537A1-D6FC-4f65-9D91-7224C49458BB}"/>
                <c:ext xmlns:c16="http://schemas.microsoft.com/office/drawing/2014/chart" uri="{C3380CC4-5D6E-409C-BE32-E72D297353CC}">
                  <c16:uniqueId val="{00000012-BBF5-4BD6-B2FE-7D6A0A0442D5}"/>
                </c:ext>
              </c:extLst>
            </c:dLbl>
            <c:dLbl>
              <c:idx val="20"/>
              <c:delete val="1"/>
              <c:extLst>
                <c:ext xmlns:c15="http://schemas.microsoft.com/office/drawing/2012/chart" uri="{CE6537A1-D6FC-4f65-9D91-7224C49458BB}"/>
                <c:ext xmlns:c16="http://schemas.microsoft.com/office/drawing/2014/chart" uri="{C3380CC4-5D6E-409C-BE32-E72D297353CC}">
                  <c16:uniqueId val="{00000003-BBF5-4BD6-B2FE-7D6A0A0442D5}"/>
                </c:ext>
              </c:extLst>
            </c:dLbl>
            <c:dLbl>
              <c:idx val="21"/>
              <c:delete val="1"/>
              <c:extLst>
                <c:ext xmlns:c15="http://schemas.microsoft.com/office/drawing/2012/chart" uri="{CE6537A1-D6FC-4f65-9D91-7224C49458BB}"/>
                <c:ext xmlns:c16="http://schemas.microsoft.com/office/drawing/2014/chart" uri="{C3380CC4-5D6E-409C-BE32-E72D297353CC}">
                  <c16:uniqueId val="{00000002-BBF5-4BD6-B2FE-7D6A0A0442D5}"/>
                </c:ext>
              </c:extLst>
            </c:dLbl>
            <c:dLbl>
              <c:idx val="23"/>
              <c:delete val="1"/>
              <c:extLst>
                <c:ext xmlns:c15="http://schemas.microsoft.com/office/drawing/2012/chart" uri="{CE6537A1-D6FC-4f65-9D91-7224C49458BB}"/>
                <c:ext xmlns:c16="http://schemas.microsoft.com/office/drawing/2014/chart" uri="{C3380CC4-5D6E-409C-BE32-E72D297353CC}">
                  <c16:uniqueId val="{00000001-BBF5-4BD6-B2FE-7D6A0A0442D5}"/>
                </c:ext>
              </c:extLst>
            </c:dLbl>
            <c:dLbl>
              <c:idx val="24"/>
              <c:delete val="1"/>
              <c:extLst>
                <c:ext xmlns:c15="http://schemas.microsoft.com/office/drawing/2012/chart" uri="{CE6537A1-D6FC-4f65-9D91-7224C49458BB}"/>
                <c:ext xmlns:c16="http://schemas.microsoft.com/office/drawing/2014/chart" uri="{C3380CC4-5D6E-409C-BE32-E72D297353CC}">
                  <c16:uniqueId val="{00000000-BBF5-4BD6-B2FE-7D6A0A0442D5}"/>
                </c:ext>
              </c:extLst>
            </c:dLbl>
            <c:dLbl>
              <c:idx val="26"/>
              <c:layout>
                <c:manualLayout>
                  <c:x val="-1.5965777960452773E-2"/>
                  <c:y val="2.8283365177747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60-4BFC-95C6-756BAD93BD47}"/>
                </c:ext>
              </c:extLst>
            </c:dLbl>
            <c:spPr>
              <a:noFill/>
              <a:ln>
                <a:noFill/>
              </a:ln>
              <a:effectLst/>
            </c:spPr>
            <c:txPr>
              <a:bodyPr/>
              <a:lstStyle/>
              <a:p>
                <a:pPr>
                  <a:defRPr sz="900" b="0" i="0" baseline="0">
                    <a:solidFill>
                      <a:schemeClr val="accent2">
                        <a:lumMod val="75000"/>
                      </a:schemeClr>
                    </a:solidFill>
                    <a:latin typeface="IPT Nazanin" panose="00000400000000000000" pitchFamily="2" charset="2"/>
                    <a:cs typeface="B Nazanin" panose="00000400000000000000" pitchFamily="2" charset="-78"/>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 6'!$A$3:$A$33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6'!$G$3:$G$33</c:f>
              <c:numCache>
                <c:formatCode>0</c:formatCode>
                <c:ptCount val="31"/>
                <c:pt idx="0">
                  <c:v>47.850922858495032</c:v>
                </c:pt>
                <c:pt idx="1">
                  <c:v>45.529488859764086</c:v>
                </c:pt>
                <c:pt idx="2">
                  <c:v>49.068595710238768</c:v>
                </c:pt>
                <c:pt idx="3">
                  <c:v>54.755116826661833</c:v>
                </c:pt>
                <c:pt idx="4">
                  <c:v>54.661094464595493</c:v>
                </c:pt>
                <c:pt idx="5">
                  <c:v>61.79132875857767</c:v>
                </c:pt>
                <c:pt idx="6">
                  <c:v>68.01680149346609</c:v>
                </c:pt>
                <c:pt idx="7">
                  <c:v>71.53791400348635</c:v>
                </c:pt>
                <c:pt idx="8">
                  <c:v>75.488971565240504</c:v>
                </c:pt>
                <c:pt idx="9">
                  <c:v>71.691483095770991</c:v>
                </c:pt>
                <c:pt idx="10">
                  <c:v>77.917237308146397</c:v>
                </c:pt>
                <c:pt idx="11">
                  <c:v>80.200576701268744</c:v>
                </c:pt>
                <c:pt idx="12">
                  <c:v>87</c:v>
                </c:pt>
                <c:pt idx="13">
                  <c:v>89.08</c:v>
                </c:pt>
                <c:pt idx="14">
                  <c:v>89.57</c:v>
                </c:pt>
                <c:pt idx="15">
                  <c:v>91.46</c:v>
                </c:pt>
                <c:pt idx="16">
                  <c:v>94.62</c:v>
                </c:pt>
                <c:pt idx="17">
                  <c:v>97.26</c:v>
                </c:pt>
                <c:pt idx="18">
                  <c:v>95.58</c:v>
                </c:pt>
                <c:pt idx="19">
                  <c:v>96.63</c:v>
                </c:pt>
                <c:pt idx="20">
                  <c:v>97.87</c:v>
                </c:pt>
                <c:pt idx="21">
                  <c:v>102.51564258383975</c:v>
                </c:pt>
                <c:pt idx="22">
                  <c:v>106.89155319676034</c:v>
                </c:pt>
                <c:pt idx="23">
                  <c:v>101</c:v>
                </c:pt>
                <c:pt idx="24">
                  <c:v>102</c:v>
                </c:pt>
                <c:pt idx="25">
                  <c:v>104.4</c:v>
                </c:pt>
                <c:pt idx="26">
                  <c:v>97.1</c:v>
                </c:pt>
                <c:pt idx="27">
                  <c:v>69.8</c:v>
                </c:pt>
                <c:pt idx="28">
                  <c:v>84.9</c:v>
                </c:pt>
                <c:pt idx="29">
                  <c:v>93.6</c:v>
                </c:pt>
                <c:pt idx="30">
                  <c:v>96.7</c:v>
                </c:pt>
              </c:numCache>
            </c:numRef>
          </c:val>
          <c:smooth val="1"/>
          <c:extLst>
            <c:ext xmlns:c16="http://schemas.microsoft.com/office/drawing/2014/chart" uri="{C3380CC4-5D6E-409C-BE32-E72D297353CC}">
              <c16:uniqueId val="{00000000-7C20-4CE6-B09B-5A31EC881210}"/>
            </c:ext>
          </c:extLst>
        </c:ser>
        <c:dLbls>
          <c:showLegendKey val="0"/>
          <c:showVal val="0"/>
          <c:showCatName val="0"/>
          <c:showSerName val="0"/>
          <c:showPercent val="0"/>
          <c:showBubbleSize val="0"/>
        </c:dLbls>
        <c:marker val="1"/>
        <c:smooth val="0"/>
        <c:axId val="76614272"/>
        <c:axId val="76640640"/>
      </c:lineChart>
      <c:catAx>
        <c:axId val="7661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IPT Nazanin" panose="00000400000000000000" pitchFamily="2" charset="2"/>
                <a:ea typeface="B Titr"/>
                <a:cs typeface="B Nazanin" pitchFamily="2" charset="-78"/>
              </a:defRPr>
            </a:pPr>
            <a:endParaRPr lang="en-US"/>
          </a:p>
        </c:txPr>
        <c:crossAx val="76640640"/>
        <c:crosses val="autoZero"/>
        <c:auto val="1"/>
        <c:lblAlgn val="ctr"/>
        <c:lblOffset val="100"/>
        <c:tickLblSkip val="1"/>
        <c:tickMarkSkip val="1"/>
        <c:noMultiLvlLbl val="0"/>
      </c:catAx>
      <c:valAx>
        <c:axId val="76640640"/>
        <c:scaling>
          <c:orientation val="minMax"/>
        </c:scaling>
        <c:delete val="0"/>
        <c:axPos val="l"/>
        <c:majorGridlines>
          <c:spPr>
            <a:ln w="3175">
              <a:solidFill>
                <a:srgbClr val="000000"/>
              </a:solidFill>
              <a:prstDash val="solid"/>
            </a:ln>
          </c:spPr>
        </c:majorGridlines>
        <c:title>
          <c:tx>
            <c:rich>
              <a:bodyPr rot="0" vert="horz"/>
              <a:lstStyle/>
              <a:p>
                <a:pPr algn="ctr">
                  <a:defRPr sz="1000" b="1" i="0" u="none" strike="noStrike" baseline="0">
                    <a:solidFill>
                      <a:srgbClr val="000000"/>
                    </a:solidFill>
                    <a:latin typeface="B Titr"/>
                    <a:ea typeface="B Titr"/>
                    <a:cs typeface="B Nazanin" panose="00000400000000000000" pitchFamily="2" charset="-78"/>
                  </a:defRPr>
                </a:pPr>
                <a:r>
                  <a:rPr lang="fa-IR" sz="1000" b="1">
                    <a:cs typeface="B Nazanin" panose="00000400000000000000" pitchFamily="2" charset="-78"/>
                  </a:rPr>
                  <a:t>نفر</a:t>
                </a:r>
              </a:p>
            </c:rich>
          </c:tx>
          <c:layout>
            <c:manualLayout>
              <c:xMode val="edge"/>
              <c:yMode val="edge"/>
              <c:x val="2.5931759387662286E-2"/>
              <c:y val="7.097540577365603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lgn="ctr">
              <a:defRPr lang="fa-IR" sz="900" b="0" i="0" u="none" strike="noStrike" kern="1200" baseline="0">
                <a:solidFill>
                  <a:srgbClr val="000000"/>
                </a:solidFill>
                <a:latin typeface="IPT Nazanin" panose="00000400000000000000" pitchFamily="2" charset="2"/>
                <a:ea typeface="B Titr"/>
                <a:cs typeface="B Nazanin" pitchFamily="2" charset="-78"/>
              </a:defRPr>
            </a:pPr>
            <a:endParaRPr lang="en-US"/>
          </a:p>
        </c:txPr>
        <c:crossAx val="76614272"/>
        <c:crosses val="autoZero"/>
        <c:crossBetween val="between"/>
      </c:valAx>
      <c:spPr>
        <a:noFill/>
        <a:ln w="0">
          <a:solidFill>
            <a:srgbClr val="808080"/>
          </a:solidFill>
          <a:prstDash val="solid"/>
        </a:ln>
      </c:spPr>
    </c:plotArea>
    <c:plotVisOnly val="1"/>
    <c:dispBlanksAs val="gap"/>
    <c:showDLblsOverMax val="0"/>
  </c:chart>
  <c:spPr>
    <a:noFill/>
    <a:ln w="0">
      <a:noFill/>
      <a:prstDash val="solid"/>
    </a:ln>
  </c:spPr>
  <c:txPr>
    <a:bodyPr/>
    <a:lstStyle/>
    <a:p>
      <a:pPr>
        <a:defRPr sz="1000" b="0" i="0" u="none" strike="noStrike" baseline="0">
          <a:solidFill>
            <a:srgbClr val="000000"/>
          </a:solidFill>
          <a:latin typeface="B Traffic"/>
          <a:ea typeface="B Traffic"/>
          <a:cs typeface="B Traffic"/>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10 - تعداد اعمال جراحی در بیمارستانهای ملکی سازمان طی سالهای 1402-1372</a:t>
            </a:r>
          </a:p>
        </c:rich>
      </c:tx>
      <c:layout>
        <c:manualLayout>
          <c:xMode val="edge"/>
          <c:yMode val="edge"/>
          <c:x val="0.20303343674594967"/>
          <c:y val="2.9378531073446328E-2"/>
        </c:manualLayout>
      </c:layout>
      <c:overlay val="0"/>
      <c:spPr>
        <a:noFill/>
        <a:ln w="25400">
          <a:noFill/>
        </a:ln>
      </c:spPr>
    </c:title>
    <c:autoTitleDeleted val="0"/>
    <c:plotArea>
      <c:layout>
        <c:manualLayout>
          <c:layoutTarget val="inner"/>
          <c:xMode val="edge"/>
          <c:yMode val="edge"/>
          <c:x val="5.6198992727204487E-2"/>
          <c:y val="9.6617089743204265E-2"/>
          <c:w val="0.8582511367443848"/>
          <c:h val="0.74800936468154389"/>
        </c:manualLayout>
      </c:layout>
      <c:lineChart>
        <c:grouping val="standard"/>
        <c:varyColors val="0"/>
        <c:ser>
          <c:idx val="0"/>
          <c:order val="0"/>
          <c:tx>
            <c:strRef>
              <c:f>جدول7!$C$2</c:f>
              <c:strCache>
                <c:ptCount val="1"/>
                <c:pt idx="0">
                  <c:v>عمل بزرگ</c:v>
                </c:pt>
              </c:strCache>
            </c:strRef>
          </c:tx>
          <c:spPr>
            <a:ln w="38100">
              <a:solidFill>
                <a:srgbClr val="000080"/>
              </a:solidFill>
              <a:prstDash val="solid"/>
            </a:ln>
          </c:spPr>
          <c:marker>
            <c:symbol val="diamond"/>
            <c:size val="8"/>
            <c:spPr>
              <a:solidFill>
                <a:srgbClr val="3366FF"/>
              </a:solidFill>
              <a:ln w="15875">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F-5744-4BC5-8293-02E1A55AAC57}"/>
                </c:ext>
              </c:extLst>
            </c:dLbl>
            <c:dLbl>
              <c:idx val="1"/>
              <c:delete val="1"/>
              <c:extLst>
                <c:ext xmlns:c15="http://schemas.microsoft.com/office/drawing/2012/chart" uri="{CE6537A1-D6FC-4f65-9D91-7224C49458BB}"/>
                <c:ext xmlns:c16="http://schemas.microsoft.com/office/drawing/2014/chart" uri="{C3380CC4-5D6E-409C-BE32-E72D297353CC}">
                  <c16:uniqueId val="{0000000E-5744-4BC5-8293-02E1A55AAC57}"/>
                </c:ext>
              </c:extLst>
            </c:dLbl>
            <c:dLbl>
              <c:idx val="3"/>
              <c:delete val="1"/>
              <c:extLst>
                <c:ext xmlns:c15="http://schemas.microsoft.com/office/drawing/2012/chart" uri="{CE6537A1-D6FC-4f65-9D91-7224C49458BB}"/>
                <c:ext xmlns:c16="http://schemas.microsoft.com/office/drawing/2014/chart" uri="{C3380CC4-5D6E-409C-BE32-E72D297353CC}">
                  <c16:uniqueId val="{0000000D-5744-4BC5-8293-02E1A55AAC57}"/>
                </c:ext>
              </c:extLst>
            </c:dLbl>
            <c:dLbl>
              <c:idx val="4"/>
              <c:delete val="1"/>
              <c:extLst>
                <c:ext xmlns:c15="http://schemas.microsoft.com/office/drawing/2012/chart" uri="{CE6537A1-D6FC-4f65-9D91-7224C49458BB}"/>
                <c:ext xmlns:c16="http://schemas.microsoft.com/office/drawing/2014/chart" uri="{C3380CC4-5D6E-409C-BE32-E72D297353CC}">
                  <c16:uniqueId val="{00000011-5744-4BC5-8293-02E1A55AAC57}"/>
                </c:ext>
              </c:extLst>
            </c:dLbl>
            <c:dLbl>
              <c:idx val="5"/>
              <c:delete val="1"/>
              <c:extLst>
                <c:ext xmlns:c15="http://schemas.microsoft.com/office/drawing/2012/chart" uri="{CE6537A1-D6FC-4f65-9D91-7224C49458BB}"/>
                <c:ext xmlns:c16="http://schemas.microsoft.com/office/drawing/2014/chart" uri="{C3380CC4-5D6E-409C-BE32-E72D297353CC}">
                  <c16:uniqueId val="{00000010-5744-4BC5-8293-02E1A55AAC57}"/>
                </c:ext>
              </c:extLst>
            </c:dLbl>
            <c:dLbl>
              <c:idx val="6"/>
              <c:delete val="1"/>
              <c:extLst>
                <c:ext xmlns:c15="http://schemas.microsoft.com/office/drawing/2012/chart" uri="{CE6537A1-D6FC-4f65-9D91-7224C49458BB}"/>
                <c:ext xmlns:c16="http://schemas.microsoft.com/office/drawing/2014/chart" uri="{C3380CC4-5D6E-409C-BE32-E72D297353CC}">
                  <c16:uniqueId val="{0000000A-5744-4BC5-8293-02E1A55AAC57}"/>
                </c:ext>
              </c:extLst>
            </c:dLbl>
            <c:dLbl>
              <c:idx val="8"/>
              <c:delete val="1"/>
              <c:extLst>
                <c:ext xmlns:c15="http://schemas.microsoft.com/office/drawing/2012/chart" uri="{CE6537A1-D6FC-4f65-9D91-7224C49458BB}"/>
                <c:ext xmlns:c16="http://schemas.microsoft.com/office/drawing/2014/chart" uri="{C3380CC4-5D6E-409C-BE32-E72D297353CC}">
                  <c16:uniqueId val="{0000000B-5744-4BC5-8293-02E1A55AAC57}"/>
                </c:ext>
              </c:extLst>
            </c:dLbl>
            <c:dLbl>
              <c:idx val="9"/>
              <c:delete val="1"/>
              <c:extLst>
                <c:ext xmlns:c15="http://schemas.microsoft.com/office/drawing/2012/chart" uri="{CE6537A1-D6FC-4f65-9D91-7224C49458BB}"/>
                <c:ext xmlns:c16="http://schemas.microsoft.com/office/drawing/2014/chart" uri="{C3380CC4-5D6E-409C-BE32-E72D297353CC}">
                  <c16:uniqueId val="{0000000C-5744-4BC5-8293-02E1A55AAC57}"/>
                </c:ext>
              </c:extLst>
            </c:dLbl>
            <c:dLbl>
              <c:idx val="10"/>
              <c:delete val="1"/>
              <c:extLst>
                <c:ext xmlns:c15="http://schemas.microsoft.com/office/drawing/2012/chart" uri="{CE6537A1-D6FC-4f65-9D91-7224C49458BB}"/>
                <c:ext xmlns:c16="http://schemas.microsoft.com/office/drawing/2014/chart" uri="{C3380CC4-5D6E-409C-BE32-E72D297353CC}">
                  <c16:uniqueId val="{00000008-5744-4BC5-8293-02E1A55AAC57}"/>
                </c:ext>
              </c:extLst>
            </c:dLbl>
            <c:dLbl>
              <c:idx val="11"/>
              <c:delete val="1"/>
              <c:extLst>
                <c:ext xmlns:c15="http://schemas.microsoft.com/office/drawing/2012/chart" uri="{CE6537A1-D6FC-4f65-9D91-7224C49458BB}"/>
                <c:ext xmlns:c16="http://schemas.microsoft.com/office/drawing/2014/chart" uri="{C3380CC4-5D6E-409C-BE32-E72D297353CC}">
                  <c16:uniqueId val="{00000001-F0AE-4174-9644-0A0BEDB10682}"/>
                </c:ext>
              </c:extLst>
            </c:dLbl>
            <c:dLbl>
              <c:idx val="12"/>
              <c:delete val="1"/>
              <c:extLst>
                <c:ext xmlns:c15="http://schemas.microsoft.com/office/drawing/2012/chart" uri="{CE6537A1-D6FC-4f65-9D91-7224C49458BB}"/>
                <c:ext xmlns:c16="http://schemas.microsoft.com/office/drawing/2014/chart" uri="{C3380CC4-5D6E-409C-BE32-E72D297353CC}">
                  <c16:uniqueId val="{00000009-5744-4BC5-8293-02E1A55AAC57}"/>
                </c:ext>
              </c:extLst>
            </c:dLbl>
            <c:dLbl>
              <c:idx val="14"/>
              <c:delete val="1"/>
              <c:extLst>
                <c:ext xmlns:c15="http://schemas.microsoft.com/office/drawing/2012/chart" uri="{CE6537A1-D6FC-4f65-9D91-7224C49458BB}"/>
                <c:ext xmlns:c16="http://schemas.microsoft.com/office/drawing/2014/chart" uri="{C3380CC4-5D6E-409C-BE32-E72D297353CC}">
                  <c16:uniqueId val="{00000002-F0AE-4174-9644-0A0BEDB10682}"/>
                </c:ext>
              </c:extLst>
            </c:dLbl>
            <c:dLbl>
              <c:idx val="15"/>
              <c:delete val="1"/>
              <c:extLst>
                <c:ext xmlns:c15="http://schemas.microsoft.com/office/drawing/2012/chart" uri="{CE6537A1-D6FC-4f65-9D91-7224C49458BB}"/>
                <c:ext xmlns:c16="http://schemas.microsoft.com/office/drawing/2014/chart" uri="{C3380CC4-5D6E-409C-BE32-E72D297353CC}">
                  <c16:uniqueId val="{00000007-5744-4BC5-8293-02E1A55AAC57}"/>
                </c:ext>
              </c:extLst>
            </c:dLbl>
            <c:dLbl>
              <c:idx val="16"/>
              <c:delete val="1"/>
              <c:extLst>
                <c:ext xmlns:c15="http://schemas.microsoft.com/office/drawing/2012/chart" uri="{CE6537A1-D6FC-4f65-9D91-7224C49458BB}"/>
                <c:ext xmlns:c16="http://schemas.microsoft.com/office/drawing/2014/chart" uri="{C3380CC4-5D6E-409C-BE32-E72D297353CC}">
                  <c16:uniqueId val="{00000005-5744-4BC5-8293-02E1A55AAC57}"/>
                </c:ext>
              </c:extLst>
            </c:dLbl>
            <c:dLbl>
              <c:idx val="17"/>
              <c:delete val="1"/>
              <c:extLst>
                <c:ext xmlns:c15="http://schemas.microsoft.com/office/drawing/2012/chart" uri="{CE6537A1-D6FC-4f65-9D91-7224C49458BB}"/>
                <c:ext xmlns:c16="http://schemas.microsoft.com/office/drawing/2014/chart" uri="{C3380CC4-5D6E-409C-BE32-E72D297353CC}">
                  <c16:uniqueId val="{00000003-F0AE-4174-9644-0A0BEDB10682}"/>
                </c:ext>
              </c:extLst>
            </c:dLbl>
            <c:dLbl>
              <c:idx val="19"/>
              <c:delete val="1"/>
              <c:extLst>
                <c:ext xmlns:c15="http://schemas.microsoft.com/office/drawing/2012/chart" uri="{CE6537A1-D6FC-4f65-9D91-7224C49458BB}"/>
                <c:ext xmlns:c16="http://schemas.microsoft.com/office/drawing/2014/chart" uri="{C3380CC4-5D6E-409C-BE32-E72D297353CC}">
                  <c16:uniqueId val="{00000003-5744-4BC5-8293-02E1A55AAC57}"/>
                </c:ext>
              </c:extLst>
            </c:dLbl>
            <c:dLbl>
              <c:idx val="20"/>
              <c:delete val="1"/>
              <c:extLst>
                <c:ext xmlns:c15="http://schemas.microsoft.com/office/drawing/2012/chart" uri="{CE6537A1-D6FC-4f65-9D91-7224C49458BB}"/>
                <c:ext xmlns:c16="http://schemas.microsoft.com/office/drawing/2014/chart" uri="{C3380CC4-5D6E-409C-BE32-E72D297353CC}">
                  <c16:uniqueId val="{00000004-5744-4BC5-8293-02E1A55AAC57}"/>
                </c:ext>
              </c:extLst>
            </c:dLbl>
            <c:dLbl>
              <c:idx val="22"/>
              <c:delete val="1"/>
              <c:extLst>
                <c:ext xmlns:c15="http://schemas.microsoft.com/office/drawing/2012/chart" uri="{CE6537A1-D6FC-4f65-9D91-7224C49458BB}"/>
                <c:ext xmlns:c16="http://schemas.microsoft.com/office/drawing/2014/chart" uri="{C3380CC4-5D6E-409C-BE32-E72D297353CC}">
                  <c16:uniqueId val="{00000002-5744-4BC5-8293-02E1A55AAC57}"/>
                </c:ext>
              </c:extLst>
            </c:dLbl>
            <c:dLbl>
              <c:idx val="23"/>
              <c:delete val="1"/>
              <c:extLst>
                <c:ext xmlns:c15="http://schemas.microsoft.com/office/drawing/2012/chart" uri="{CE6537A1-D6FC-4f65-9D91-7224C49458BB}"/>
                <c:ext xmlns:c16="http://schemas.microsoft.com/office/drawing/2014/chart" uri="{C3380CC4-5D6E-409C-BE32-E72D297353CC}">
                  <c16:uniqueId val="{00000006-5744-4BC5-8293-02E1A55AAC57}"/>
                </c:ext>
              </c:extLst>
            </c:dLbl>
            <c:dLbl>
              <c:idx val="24"/>
              <c:delete val="1"/>
              <c:extLst>
                <c:ext xmlns:c15="http://schemas.microsoft.com/office/drawing/2012/chart" uri="{CE6537A1-D6FC-4f65-9D91-7224C49458BB}"/>
                <c:ext xmlns:c16="http://schemas.microsoft.com/office/drawing/2014/chart" uri="{C3380CC4-5D6E-409C-BE32-E72D297353CC}">
                  <c16:uniqueId val="{00000001-5744-4BC5-8293-02E1A55AAC57}"/>
                </c:ext>
              </c:extLst>
            </c:dLbl>
            <c:dLbl>
              <c:idx val="25"/>
              <c:delete val="1"/>
              <c:extLst>
                <c:ext xmlns:c15="http://schemas.microsoft.com/office/drawing/2012/chart" uri="{CE6537A1-D6FC-4f65-9D91-7224C49458BB}"/>
                <c:ext xmlns:c16="http://schemas.microsoft.com/office/drawing/2014/chart" uri="{C3380CC4-5D6E-409C-BE32-E72D297353CC}">
                  <c16:uniqueId val="{00000001-21D8-4EE2-890D-0A548CD67D73}"/>
                </c:ext>
              </c:extLst>
            </c:dLbl>
            <c:spPr>
              <a:noFill/>
              <a:ln>
                <a:noFill/>
              </a:ln>
              <a:effectLst/>
            </c:spPr>
            <c:txPr>
              <a:bodyPr wrap="square" lIns="38100" tIns="19050" rIns="38100" bIns="19050" anchor="ctr">
                <a:spAutoFit/>
              </a:bodyPr>
              <a:lstStyle/>
              <a:p>
                <a:pPr>
                  <a:defRPr sz="800" b="0" baseline="0">
                    <a:solidFill>
                      <a:srgbClr val="002E8A"/>
                    </a:solidFill>
                    <a:latin typeface="IPT Nazanin"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جدول7!$A$3:$A$33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جدول7!$C$3:$C$33</c:f>
              <c:numCache>
                <c:formatCode>0</c:formatCode>
                <c:ptCount val="31"/>
                <c:pt idx="0">
                  <c:v>53292</c:v>
                </c:pt>
                <c:pt idx="1">
                  <c:v>56628</c:v>
                </c:pt>
                <c:pt idx="2">
                  <c:v>64753</c:v>
                </c:pt>
                <c:pt idx="3">
                  <c:v>78269</c:v>
                </c:pt>
                <c:pt idx="4">
                  <c:v>87172</c:v>
                </c:pt>
                <c:pt idx="5">
                  <c:v>97764</c:v>
                </c:pt>
                <c:pt idx="6">
                  <c:v>108489</c:v>
                </c:pt>
                <c:pt idx="7">
                  <c:v>127617</c:v>
                </c:pt>
                <c:pt idx="8">
                  <c:v>132670</c:v>
                </c:pt>
                <c:pt idx="9">
                  <c:v>85337</c:v>
                </c:pt>
                <c:pt idx="10">
                  <c:v>87775</c:v>
                </c:pt>
                <c:pt idx="11">
                  <c:v>73716</c:v>
                </c:pt>
                <c:pt idx="12">
                  <c:v>72033</c:v>
                </c:pt>
                <c:pt idx="13">
                  <c:v>68786</c:v>
                </c:pt>
                <c:pt idx="14">
                  <c:v>67480</c:v>
                </c:pt>
                <c:pt idx="15">
                  <c:v>67561</c:v>
                </c:pt>
                <c:pt idx="16">
                  <c:v>73963</c:v>
                </c:pt>
                <c:pt idx="17">
                  <c:v>76496</c:v>
                </c:pt>
                <c:pt idx="18">
                  <c:v>78572</c:v>
                </c:pt>
                <c:pt idx="19">
                  <c:v>80047</c:v>
                </c:pt>
                <c:pt idx="20">
                  <c:v>81616</c:v>
                </c:pt>
                <c:pt idx="21">
                  <c:v>84557</c:v>
                </c:pt>
                <c:pt idx="22">
                  <c:v>78868</c:v>
                </c:pt>
                <c:pt idx="23">
                  <c:v>80482</c:v>
                </c:pt>
                <c:pt idx="24">
                  <c:v>86792</c:v>
                </c:pt>
                <c:pt idx="25">
                  <c:v>82866</c:v>
                </c:pt>
                <c:pt idx="26">
                  <c:v>76764</c:v>
                </c:pt>
                <c:pt idx="27">
                  <c:v>62636</c:v>
                </c:pt>
                <c:pt idx="28">
                  <c:v>76241</c:v>
                </c:pt>
                <c:pt idx="29">
                  <c:v>91420</c:v>
                </c:pt>
                <c:pt idx="30">
                  <c:v>96943</c:v>
                </c:pt>
              </c:numCache>
            </c:numRef>
          </c:val>
          <c:smooth val="1"/>
          <c:extLst>
            <c:ext xmlns:c16="http://schemas.microsoft.com/office/drawing/2014/chart" uri="{C3380CC4-5D6E-409C-BE32-E72D297353CC}">
              <c16:uniqueId val="{00000004-F0AE-4174-9644-0A0BEDB10682}"/>
            </c:ext>
          </c:extLst>
        </c:ser>
        <c:ser>
          <c:idx val="1"/>
          <c:order val="1"/>
          <c:tx>
            <c:strRef>
              <c:f>جدول7!$D$2</c:f>
              <c:strCache>
                <c:ptCount val="1"/>
                <c:pt idx="0">
                  <c:v>عمل متوسط</c:v>
                </c:pt>
              </c:strCache>
            </c:strRef>
          </c:tx>
          <c:spPr>
            <a:ln w="28575">
              <a:solidFill>
                <a:srgbClr val="00FF00"/>
              </a:solidFill>
              <a:prstDash val="solid"/>
            </a:ln>
          </c:spPr>
          <c:marker>
            <c:symbol val="square"/>
            <c:size val="7"/>
            <c:spPr>
              <a:solidFill>
                <a:srgbClr val="339966"/>
              </a:solidFill>
              <a:ln>
                <a:solidFill>
                  <a:srgbClr val="008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21-5744-4BC5-8293-02E1A55AAC57}"/>
                </c:ext>
              </c:extLst>
            </c:dLbl>
            <c:dLbl>
              <c:idx val="1"/>
              <c:layout>
                <c:manualLayout>
                  <c:x val="-2.6081678896587367E-2"/>
                  <c:y val="2.8186624278943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744-4BC5-8293-02E1A55AAC57}"/>
                </c:ext>
              </c:extLst>
            </c:dLbl>
            <c:dLbl>
              <c:idx val="2"/>
              <c:delete val="1"/>
              <c:extLst>
                <c:ext xmlns:c15="http://schemas.microsoft.com/office/drawing/2012/chart" uri="{CE6537A1-D6FC-4f65-9D91-7224C49458BB}"/>
                <c:ext xmlns:c16="http://schemas.microsoft.com/office/drawing/2014/chart" uri="{C3380CC4-5D6E-409C-BE32-E72D297353CC}">
                  <c16:uniqueId val="{0000001F-5744-4BC5-8293-02E1A55AAC57}"/>
                </c:ext>
              </c:extLst>
            </c:dLbl>
            <c:dLbl>
              <c:idx val="3"/>
              <c:delete val="1"/>
              <c:extLst>
                <c:ext xmlns:c15="http://schemas.microsoft.com/office/drawing/2012/chart" uri="{CE6537A1-D6FC-4f65-9D91-7224C49458BB}"/>
                <c:ext xmlns:c16="http://schemas.microsoft.com/office/drawing/2014/chart" uri="{C3380CC4-5D6E-409C-BE32-E72D297353CC}">
                  <c16:uniqueId val="{00000020-5744-4BC5-8293-02E1A55AAC57}"/>
                </c:ext>
              </c:extLst>
            </c:dLbl>
            <c:dLbl>
              <c:idx val="4"/>
              <c:delete val="1"/>
              <c:extLst>
                <c:ext xmlns:c15="http://schemas.microsoft.com/office/drawing/2012/chart" uri="{CE6537A1-D6FC-4f65-9D91-7224C49458BB}"/>
                <c:ext xmlns:c16="http://schemas.microsoft.com/office/drawing/2014/chart" uri="{C3380CC4-5D6E-409C-BE32-E72D297353CC}">
                  <c16:uniqueId val="{00000005-F0AE-4174-9644-0A0BEDB10682}"/>
                </c:ext>
              </c:extLst>
            </c:dLbl>
            <c:dLbl>
              <c:idx val="5"/>
              <c:layout>
                <c:manualLayout>
                  <c:x val="-2.4666479592318206E-2"/>
                  <c:y val="1.91478983548092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744-4BC5-8293-02E1A55AAC57}"/>
                </c:ext>
              </c:extLst>
            </c:dLbl>
            <c:dLbl>
              <c:idx val="6"/>
              <c:delete val="1"/>
              <c:extLst>
                <c:ext xmlns:c15="http://schemas.microsoft.com/office/drawing/2012/chart" uri="{CE6537A1-D6FC-4f65-9D91-7224C49458BB}"/>
                <c:ext xmlns:c16="http://schemas.microsoft.com/office/drawing/2014/chart" uri="{C3380CC4-5D6E-409C-BE32-E72D297353CC}">
                  <c16:uniqueId val="{0000001D-5744-4BC5-8293-02E1A55AAC57}"/>
                </c:ext>
              </c:extLst>
            </c:dLbl>
            <c:dLbl>
              <c:idx val="7"/>
              <c:delete val="1"/>
              <c:extLst>
                <c:ext xmlns:c15="http://schemas.microsoft.com/office/drawing/2012/chart" uri="{CE6537A1-D6FC-4f65-9D91-7224C49458BB}"/>
                <c:ext xmlns:c16="http://schemas.microsoft.com/office/drawing/2014/chart" uri="{C3380CC4-5D6E-409C-BE32-E72D297353CC}">
                  <c16:uniqueId val="{00000006-F0AE-4174-9644-0A0BEDB10682}"/>
                </c:ext>
              </c:extLst>
            </c:dLbl>
            <c:dLbl>
              <c:idx val="8"/>
              <c:delete val="1"/>
              <c:extLst>
                <c:ext xmlns:c15="http://schemas.microsoft.com/office/drawing/2012/chart" uri="{CE6537A1-D6FC-4f65-9D91-7224C49458BB}"/>
                <c:ext xmlns:c16="http://schemas.microsoft.com/office/drawing/2014/chart" uri="{C3380CC4-5D6E-409C-BE32-E72D297353CC}">
                  <c16:uniqueId val="{0000001C-5744-4BC5-8293-02E1A55AAC57}"/>
                </c:ext>
              </c:extLst>
            </c:dLbl>
            <c:dLbl>
              <c:idx val="9"/>
              <c:layout>
                <c:manualLayout>
                  <c:x val="-2.3503216766816843E-2"/>
                  <c:y val="-2.6116410170345484E-2"/>
                </c:manualLayout>
              </c:layout>
              <c:spPr>
                <a:noFill/>
                <a:ln>
                  <a:noFill/>
                </a:ln>
                <a:effectLst/>
              </c:spPr>
              <c:txPr>
                <a:bodyPr wrap="square" lIns="38100" tIns="19050" rIns="38100" bIns="19050" anchor="ctr">
                  <a:noAutofit/>
                </a:bodyPr>
                <a:lstStyle/>
                <a:p>
                  <a:pPr>
                    <a:defRPr sz="800" b="0" baseline="0">
                      <a:solidFill>
                        <a:srgbClr val="007A37"/>
                      </a:solidFill>
                      <a:latin typeface="IPT Nazanin" panose="00000400000000000000" pitchFamily="2" charset="2"/>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4.4248444817696637E-2"/>
                      <c:h val="3.4131808857594571E-2"/>
                    </c:manualLayout>
                  </c15:layout>
                </c:ext>
                <c:ext xmlns:c16="http://schemas.microsoft.com/office/drawing/2014/chart" uri="{C3380CC4-5D6E-409C-BE32-E72D297353CC}">
                  <c16:uniqueId val="{00000024-5744-4BC5-8293-02E1A55AAC57}"/>
                </c:ext>
              </c:extLst>
            </c:dLbl>
            <c:dLbl>
              <c:idx val="10"/>
              <c:delete val="1"/>
              <c:extLst>
                <c:ext xmlns:c15="http://schemas.microsoft.com/office/drawing/2012/chart" uri="{CE6537A1-D6FC-4f65-9D91-7224C49458BB}"/>
                <c:ext xmlns:c16="http://schemas.microsoft.com/office/drawing/2014/chart" uri="{C3380CC4-5D6E-409C-BE32-E72D297353CC}">
                  <c16:uniqueId val="{0000001B-5744-4BC5-8293-02E1A55AAC57}"/>
                </c:ext>
              </c:extLst>
            </c:dLbl>
            <c:dLbl>
              <c:idx val="11"/>
              <c:delete val="1"/>
              <c:extLst>
                <c:ext xmlns:c15="http://schemas.microsoft.com/office/drawing/2012/chart" uri="{CE6537A1-D6FC-4f65-9D91-7224C49458BB}"/>
                <c:ext xmlns:c16="http://schemas.microsoft.com/office/drawing/2014/chart" uri="{C3380CC4-5D6E-409C-BE32-E72D297353CC}">
                  <c16:uniqueId val="{00000007-F0AE-4174-9644-0A0BEDB10682}"/>
                </c:ext>
              </c:extLst>
            </c:dLbl>
            <c:dLbl>
              <c:idx val="12"/>
              <c:delete val="1"/>
              <c:extLst>
                <c:ext xmlns:c15="http://schemas.microsoft.com/office/drawing/2012/chart" uri="{CE6537A1-D6FC-4f65-9D91-7224C49458BB}"/>
                <c:ext xmlns:c16="http://schemas.microsoft.com/office/drawing/2014/chart" uri="{C3380CC4-5D6E-409C-BE32-E72D297353CC}">
                  <c16:uniqueId val="{0000001A-5744-4BC5-8293-02E1A55AAC57}"/>
                </c:ext>
              </c:extLst>
            </c:dLbl>
            <c:dLbl>
              <c:idx val="13"/>
              <c:layout>
                <c:manualLayout>
                  <c:x val="-2.2710248867169429E-2"/>
                  <c:y val="-2.3853783734958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744-4BC5-8293-02E1A55AAC57}"/>
                </c:ext>
              </c:extLst>
            </c:dLbl>
            <c:dLbl>
              <c:idx val="14"/>
              <c:delete val="1"/>
              <c:extLst>
                <c:ext xmlns:c15="http://schemas.microsoft.com/office/drawing/2012/chart" uri="{CE6537A1-D6FC-4f65-9D91-7224C49458BB}"/>
                <c:ext xmlns:c16="http://schemas.microsoft.com/office/drawing/2014/chart" uri="{C3380CC4-5D6E-409C-BE32-E72D297353CC}">
                  <c16:uniqueId val="{00000008-F0AE-4174-9644-0A0BEDB10682}"/>
                </c:ext>
              </c:extLst>
            </c:dLbl>
            <c:dLbl>
              <c:idx val="15"/>
              <c:delete val="1"/>
              <c:extLst>
                <c:ext xmlns:c15="http://schemas.microsoft.com/office/drawing/2012/chart" uri="{CE6537A1-D6FC-4f65-9D91-7224C49458BB}"/>
                <c:ext xmlns:c16="http://schemas.microsoft.com/office/drawing/2014/chart" uri="{C3380CC4-5D6E-409C-BE32-E72D297353CC}">
                  <c16:uniqueId val="{00000019-5744-4BC5-8293-02E1A55AAC57}"/>
                </c:ext>
              </c:extLst>
            </c:dLbl>
            <c:dLbl>
              <c:idx val="16"/>
              <c:delete val="1"/>
              <c:extLst>
                <c:ext xmlns:c15="http://schemas.microsoft.com/office/drawing/2012/chart" uri="{CE6537A1-D6FC-4f65-9D91-7224C49458BB}"/>
                <c:ext xmlns:c16="http://schemas.microsoft.com/office/drawing/2014/chart" uri="{C3380CC4-5D6E-409C-BE32-E72D297353CC}">
                  <c16:uniqueId val="{00000018-5744-4BC5-8293-02E1A55AAC57}"/>
                </c:ext>
              </c:extLst>
            </c:dLbl>
            <c:dLbl>
              <c:idx val="18"/>
              <c:delete val="1"/>
              <c:extLst>
                <c:ext xmlns:c15="http://schemas.microsoft.com/office/drawing/2012/chart" uri="{CE6537A1-D6FC-4f65-9D91-7224C49458BB}"/>
                <c:ext xmlns:c16="http://schemas.microsoft.com/office/drawing/2014/chart" uri="{C3380CC4-5D6E-409C-BE32-E72D297353CC}">
                  <c16:uniqueId val="{00000017-5744-4BC5-8293-02E1A55AAC57}"/>
                </c:ext>
              </c:extLst>
            </c:dLbl>
            <c:dLbl>
              <c:idx val="19"/>
              <c:delete val="1"/>
              <c:extLst>
                <c:ext xmlns:c15="http://schemas.microsoft.com/office/drawing/2012/chart" uri="{CE6537A1-D6FC-4f65-9D91-7224C49458BB}"/>
                <c:ext xmlns:c16="http://schemas.microsoft.com/office/drawing/2014/chart" uri="{C3380CC4-5D6E-409C-BE32-E72D297353CC}">
                  <c16:uniqueId val="{00000016-5744-4BC5-8293-02E1A55AAC57}"/>
                </c:ext>
              </c:extLst>
            </c:dLbl>
            <c:dLbl>
              <c:idx val="21"/>
              <c:delete val="1"/>
              <c:extLst>
                <c:ext xmlns:c15="http://schemas.microsoft.com/office/drawing/2012/chart" uri="{CE6537A1-D6FC-4f65-9D91-7224C49458BB}"/>
                <c:ext xmlns:c16="http://schemas.microsoft.com/office/drawing/2014/chart" uri="{C3380CC4-5D6E-409C-BE32-E72D297353CC}">
                  <c16:uniqueId val="{00000015-5744-4BC5-8293-02E1A55AAC57}"/>
                </c:ext>
              </c:extLst>
            </c:dLbl>
            <c:dLbl>
              <c:idx val="22"/>
              <c:layout>
                <c:manualLayout>
                  <c:x val="-3.6461214494369738E-2"/>
                  <c:y val="-3.06416630411195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744-4BC5-8293-02E1A55AAC57}"/>
                </c:ext>
              </c:extLst>
            </c:dLbl>
            <c:dLbl>
              <c:idx val="23"/>
              <c:delete val="1"/>
              <c:extLst>
                <c:ext xmlns:c15="http://schemas.microsoft.com/office/drawing/2012/chart" uri="{CE6537A1-D6FC-4f65-9D91-7224C49458BB}"/>
                <c:ext xmlns:c16="http://schemas.microsoft.com/office/drawing/2014/chart" uri="{C3380CC4-5D6E-409C-BE32-E72D297353CC}">
                  <c16:uniqueId val="{00000012-5744-4BC5-8293-02E1A55AAC57}"/>
                </c:ext>
              </c:extLst>
            </c:dLbl>
            <c:dLbl>
              <c:idx val="24"/>
              <c:delete val="1"/>
              <c:extLst>
                <c:ext xmlns:c15="http://schemas.microsoft.com/office/drawing/2012/chart" uri="{CE6537A1-D6FC-4f65-9D91-7224C49458BB}"/>
                <c:ext xmlns:c16="http://schemas.microsoft.com/office/drawing/2014/chart" uri="{C3380CC4-5D6E-409C-BE32-E72D297353CC}">
                  <c16:uniqueId val="{00000014-5744-4BC5-8293-02E1A55AAC57}"/>
                </c:ext>
              </c:extLst>
            </c:dLbl>
            <c:dLbl>
              <c:idx val="27"/>
              <c:layout>
                <c:manualLayout>
                  <c:x val="-6.5086592516193392E-2"/>
                  <c:y val="6.840615561106076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AF-4327-80A4-628A7DCFAFF0}"/>
                </c:ext>
              </c:extLst>
            </c:dLbl>
            <c:dLbl>
              <c:idx val="28"/>
              <c:layout>
                <c:manualLayout>
                  <c:x val="-2.2136608975223862E-2"/>
                  <c:y val="3.39547098551726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BAF-4327-80A4-628A7DCFAFF0}"/>
                </c:ext>
              </c:extLst>
            </c:dLbl>
            <c:dLbl>
              <c:idx val="30"/>
              <c:layout>
                <c:manualLayout>
                  <c:x val="-4.0010838346539498E-2"/>
                  <c:y val="3.3954709855172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AF-4327-80A4-628A7DCFAFF0}"/>
                </c:ext>
              </c:extLst>
            </c:dLbl>
            <c:spPr>
              <a:noFill/>
              <a:ln>
                <a:noFill/>
              </a:ln>
              <a:effectLst/>
            </c:spPr>
            <c:txPr>
              <a:bodyPr wrap="square" lIns="38100" tIns="19050" rIns="38100" bIns="19050" anchor="ctr">
                <a:spAutoFit/>
              </a:bodyPr>
              <a:lstStyle/>
              <a:p>
                <a:pPr>
                  <a:defRPr sz="800" b="0" baseline="0">
                    <a:solidFill>
                      <a:srgbClr val="007A37"/>
                    </a:solidFill>
                    <a:latin typeface="IPT Nazanin"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جدول7!$A$3:$A$33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جدول7!$D$3:$D$33</c:f>
              <c:numCache>
                <c:formatCode>0</c:formatCode>
                <c:ptCount val="31"/>
                <c:pt idx="0">
                  <c:v>44688</c:v>
                </c:pt>
                <c:pt idx="1">
                  <c:v>50183</c:v>
                </c:pt>
                <c:pt idx="2">
                  <c:v>61196</c:v>
                </c:pt>
                <c:pt idx="3">
                  <c:v>75269</c:v>
                </c:pt>
                <c:pt idx="4">
                  <c:v>85931</c:v>
                </c:pt>
                <c:pt idx="5">
                  <c:v>91372</c:v>
                </c:pt>
                <c:pt idx="6">
                  <c:v>94367</c:v>
                </c:pt>
                <c:pt idx="7">
                  <c:v>101461</c:v>
                </c:pt>
                <c:pt idx="8">
                  <c:v>115242</c:v>
                </c:pt>
                <c:pt idx="9">
                  <c:v>115674</c:v>
                </c:pt>
                <c:pt idx="10">
                  <c:v>123234</c:v>
                </c:pt>
                <c:pt idx="11">
                  <c:v>137559</c:v>
                </c:pt>
                <c:pt idx="12">
                  <c:v>135483</c:v>
                </c:pt>
                <c:pt idx="13">
                  <c:v>134099</c:v>
                </c:pt>
                <c:pt idx="14">
                  <c:v>132488</c:v>
                </c:pt>
                <c:pt idx="15">
                  <c:v>140827</c:v>
                </c:pt>
                <c:pt idx="16">
                  <c:v>151418</c:v>
                </c:pt>
                <c:pt idx="17">
                  <c:v>160916</c:v>
                </c:pt>
                <c:pt idx="18">
                  <c:v>151988</c:v>
                </c:pt>
                <c:pt idx="19">
                  <c:v>152594</c:v>
                </c:pt>
                <c:pt idx="20">
                  <c:v>155070</c:v>
                </c:pt>
                <c:pt idx="21">
                  <c:v>169713</c:v>
                </c:pt>
                <c:pt idx="22">
                  <c:v>206278</c:v>
                </c:pt>
                <c:pt idx="23">
                  <c:v>199244</c:v>
                </c:pt>
                <c:pt idx="24">
                  <c:v>197396</c:v>
                </c:pt>
                <c:pt idx="25">
                  <c:v>200319</c:v>
                </c:pt>
                <c:pt idx="26">
                  <c:v>175332</c:v>
                </c:pt>
                <c:pt idx="27">
                  <c:v>130003</c:v>
                </c:pt>
                <c:pt idx="28">
                  <c:v>144678</c:v>
                </c:pt>
                <c:pt idx="29">
                  <c:v>156353</c:v>
                </c:pt>
                <c:pt idx="30">
                  <c:v>156526</c:v>
                </c:pt>
              </c:numCache>
            </c:numRef>
          </c:val>
          <c:smooth val="1"/>
          <c:extLst>
            <c:ext xmlns:c16="http://schemas.microsoft.com/office/drawing/2014/chart" uri="{C3380CC4-5D6E-409C-BE32-E72D297353CC}">
              <c16:uniqueId val="{0000000A-F0AE-4174-9644-0A0BEDB10682}"/>
            </c:ext>
          </c:extLst>
        </c:ser>
        <c:ser>
          <c:idx val="2"/>
          <c:order val="2"/>
          <c:tx>
            <c:strRef>
              <c:f>جدول7!$E$2</c:f>
              <c:strCache>
                <c:ptCount val="1"/>
                <c:pt idx="0">
                  <c:v>عمل كوچك </c:v>
                </c:pt>
              </c:strCache>
            </c:strRef>
          </c:tx>
          <c:spPr>
            <a:ln w="38100">
              <a:solidFill>
                <a:srgbClr val="FF6600"/>
              </a:solidFill>
              <a:prstDash val="solid"/>
            </a:ln>
          </c:spPr>
          <c:marker>
            <c:symbol val="triangle"/>
            <c:size val="8"/>
            <c:spPr>
              <a:solidFill>
                <a:srgbClr val="FF3F3F"/>
              </a:solidFill>
              <a:ln>
                <a:solidFill>
                  <a:srgbClr val="C00000"/>
                </a:solidFill>
                <a:prstDash val="solid"/>
              </a:ln>
            </c:spPr>
          </c:marker>
          <c:dLbls>
            <c:dLbl>
              <c:idx val="0"/>
              <c:layout>
                <c:manualLayout>
                  <c:x val="-2.6247145190701534E-2"/>
                  <c:y val="-2.95103498234261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5744-4BC5-8293-02E1A55AAC57}"/>
                </c:ext>
              </c:extLst>
            </c:dLbl>
            <c:dLbl>
              <c:idx val="5"/>
              <c:layout>
                <c:manualLayout>
                  <c:x val="-2.875676946825147E-2"/>
                  <c:y val="3.34898531615968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D8-4EE2-890D-0A548CD67D73}"/>
                </c:ext>
              </c:extLst>
            </c:dLbl>
            <c:dLbl>
              <c:idx val="8"/>
              <c:layout>
                <c:manualLayout>
                  <c:x val="-2.0725552710873268E-2"/>
                  <c:y val="2.8976395862190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D8-4EE2-890D-0A548CD67D73}"/>
                </c:ext>
              </c:extLst>
            </c:dLbl>
            <c:dLbl>
              <c:idx val="9"/>
              <c:layout>
                <c:manualLayout>
                  <c:x val="-4.1203034856463462E-2"/>
                  <c:y val="-2.2928363080985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D8-4EE2-890D-0A548CD67D73}"/>
                </c:ext>
              </c:extLst>
            </c:dLbl>
            <c:dLbl>
              <c:idx val="11"/>
              <c:layout>
                <c:manualLayout>
                  <c:x val="-5.344561299887577E-2"/>
                  <c:y val="-2.0459844081877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0AE-4174-9644-0A0BEDB10682}"/>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0AE-4174-9644-0A0BEDB10682}"/>
                </c:ext>
              </c:extLst>
            </c:dLbl>
            <c:dLbl>
              <c:idx val="1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0AE-4174-9644-0A0BEDB10682}"/>
                </c:ext>
              </c:extLst>
            </c:dLbl>
            <c:dLbl>
              <c:idx val="2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744-4BC5-8293-02E1A55AAC57}"/>
                </c:ext>
              </c:extLst>
            </c:dLbl>
            <c:dLbl>
              <c:idx val="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744-4BC5-8293-02E1A55AAC57}"/>
                </c:ext>
              </c:extLst>
            </c:dLbl>
            <c:dLbl>
              <c:idx val="26"/>
              <c:layout>
                <c:manualLayout>
                  <c:x val="-1.0812275447055809E-3"/>
                  <c:y val="-3.1955277679798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D8-4EE2-890D-0A548CD67D73}"/>
                </c:ext>
              </c:extLst>
            </c:dLbl>
            <c:dLbl>
              <c:idx val="27"/>
              <c:layout>
                <c:manualLayout>
                  <c:x val="-2.410409530847641E-2"/>
                  <c:y val="-4.7011284907394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C0-4BA4-AA02-49885E1AE787}"/>
                </c:ext>
              </c:extLst>
            </c:dLbl>
            <c:dLbl>
              <c:idx val="28"/>
              <c:layout>
                <c:manualLayout>
                  <c:x val="-4.2343501103292276E-2"/>
                  <c:y val="-3.7219787666752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C0-4BA4-AA02-49885E1AE787}"/>
                </c:ext>
              </c:extLst>
            </c:dLbl>
            <c:dLbl>
              <c:idx val="30"/>
              <c:layout>
                <c:manualLayout>
                  <c:x val="-5.0665576168501189E-2"/>
                  <c:y val="-3.27007719510744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E-4FBE-A27B-13330B230D00}"/>
                </c:ext>
              </c:extLst>
            </c:dLbl>
            <c:spPr>
              <a:noFill/>
              <a:ln>
                <a:noFill/>
              </a:ln>
              <a:effectLst/>
            </c:spPr>
            <c:txPr>
              <a:bodyPr wrap="square" lIns="38100" tIns="19050" rIns="38100" bIns="19050" anchor="ctr">
                <a:spAutoFit/>
              </a:bodyPr>
              <a:lstStyle/>
              <a:p>
                <a:pPr>
                  <a:defRPr sz="800" b="0" baseline="0">
                    <a:solidFill>
                      <a:srgbClr val="F94D2B"/>
                    </a:solidFill>
                    <a:latin typeface="IPT Nazanin" panose="00000400000000000000" pitchFamily="2" charset="2"/>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جدول7!$A$3:$A$33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جدول7!$E$3:$E$33</c:f>
              <c:numCache>
                <c:formatCode>0</c:formatCode>
                <c:ptCount val="31"/>
                <c:pt idx="0">
                  <c:v>65589</c:v>
                </c:pt>
                <c:pt idx="1">
                  <c:v>59371</c:v>
                </c:pt>
                <c:pt idx="2">
                  <c:v>36552</c:v>
                </c:pt>
                <c:pt idx="3">
                  <c:v>43067</c:v>
                </c:pt>
                <c:pt idx="4">
                  <c:v>51705</c:v>
                </c:pt>
                <c:pt idx="5">
                  <c:v>57862</c:v>
                </c:pt>
                <c:pt idx="6">
                  <c:v>51987</c:v>
                </c:pt>
                <c:pt idx="7">
                  <c:v>65725</c:v>
                </c:pt>
                <c:pt idx="8">
                  <c:v>87555</c:v>
                </c:pt>
                <c:pt idx="9">
                  <c:v>151764</c:v>
                </c:pt>
                <c:pt idx="10">
                  <c:v>171636</c:v>
                </c:pt>
                <c:pt idx="11">
                  <c:v>208117</c:v>
                </c:pt>
                <c:pt idx="12">
                  <c:v>233030</c:v>
                </c:pt>
                <c:pt idx="13">
                  <c:v>248925</c:v>
                </c:pt>
                <c:pt idx="14">
                  <c:v>254356</c:v>
                </c:pt>
                <c:pt idx="15">
                  <c:v>261952</c:v>
                </c:pt>
                <c:pt idx="16">
                  <c:v>274109</c:v>
                </c:pt>
                <c:pt idx="17">
                  <c:v>278983</c:v>
                </c:pt>
                <c:pt idx="18">
                  <c:v>262739</c:v>
                </c:pt>
                <c:pt idx="19">
                  <c:v>266332</c:v>
                </c:pt>
                <c:pt idx="20">
                  <c:v>267612</c:v>
                </c:pt>
                <c:pt idx="21">
                  <c:v>264168</c:v>
                </c:pt>
                <c:pt idx="22">
                  <c:v>251538</c:v>
                </c:pt>
                <c:pt idx="23">
                  <c:v>229714</c:v>
                </c:pt>
                <c:pt idx="24">
                  <c:v>238402</c:v>
                </c:pt>
                <c:pt idx="25">
                  <c:v>236638</c:v>
                </c:pt>
                <c:pt idx="26">
                  <c:v>213896</c:v>
                </c:pt>
                <c:pt idx="27">
                  <c:v>153785</c:v>
                </c:pt>
                <c:pt idx="28">
                  <c:v>178487</c:v>
                </c:pt>
                <c:pt idx="29">
                  <c:v>222114</c:v>
                </c:pt>
                <c:pt idx="30">
                  <c:v>253541</c:v>
                </c:pt>
              </c:numCache>
            </c:numRef>
          </c:val>
          <c:smooth val="1"/>
          <c:extLst>
            <c:ext xmlns:c16="http://schemas.microsoft.com/office/drawing/2014/chart" uri="{C3380CC4-5D6E-409C-BE32-E72D297353CC}">
              <c16:uniqueId val="{00000011-F0AE-4174-9644-0A0BEDB10682}"/>
            </c:ext>
          </c:extLst>
        </c:ser>
        <c:dLbls>
          <c:showLegendKey val="0"/>
          <c:showVal val="0"/>
          <c:showCatName val="0"/>
          <c:showSerName val="0"/>
          <c:showPercent val="0"/>
          <c:showBubbleSize val="0"/>
        </c:dLbls>
        <c:marker val="1"/>
        <c:smooth val="0"/>
        <c:axId val="76749824"/>
        <c:axId val="76763904"/>
      </c:lineChart>
      <c:catAx>
        <c:axId val="7674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baseline="0">
                <a:latin typeface="IPT Nazanin" panose="00000400000000000000" pitchFamily="2" charset="2"/>
              </a:defRPr>
            </a:pPr>
            <a:endParaRPr lang="en-US"/>
          </a:p>
        </c:txPr>
        <c:crossAx val="76763904"/>
        <c:crosses val="autoZero"/>
        <c:auto val="1"/>
        <c:lblAlgn val="ctr"/>
        <c:lblOffset val="100"/>
        <c:tickLblSkip val="1"/>
        <c:tickMarkSkip val="1"/>
        <c:noMultiLvlLbl val="0"/>
      </c:catAx>
      <c:valAx>
        <c:axId val="767639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baseline="0">
                <a:latin typeface="IPT Nazanin" panose="00000400000000000000" pitchFamily="2" charset="2"/>
              </a:defRPr>
            </a:pPr>
            <a:endParaRPr lang="en-US"/>
          </a:p>
        </c:txPr>
        <c:crossAx val="76749824"/>
        <c:crosses val="autoZero"/>
        <c:crossBetween val="between"/>
      </c:valAx>
      <c:spPr>
        <a:noFill/>
        <a:ln w="0">
          <a:solidFill>
            <a:srgbClr val="808080"/>
          </a:solidFill>
          <a:prstDash val="solid"/>
        </a:ln>
      </c:spPr>
    </c:plotArea>
    <c:legend>
      <c:legendPos val="b"/>
      <c:layout>
        <c:manualLayout>
          <c:xMode val="edge"/>
          <c:yMode val="edge"/>
          <c:x val="0.32747332156724629"/>
          <c:y val="0.92369094189989887"/>
          <c:w val="0.38090313684936278"/>
          <c:h val="4.7457627118644485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11 - تعداد بیهوشی ها در بیمارستانهای ملکی سازمان طی سالهای 1402-1372</a:t>
            </a:r>
          </a:p>
        </c:rich>
      </c:tx>
      <c:layout>
        <c:manualLayout>
          <c:xMode val="edge"/>
          <c:yMode val="edge"/>
          <c:x val="0.20303343674594967"/>
          <c:y val="2.9378531073446328E-2"/>
        </c:manualLayout>
      </c:layout>
      <c:overlay val="0"/>
      <c:spPr>
        <a:noFill/>
        <a:ln w="25400">
          <a:noFill/>
        </a:ln>
      </c:spPr>
    </c:title>
    <c:autoTitleDeleted val="0"/>
    <c:plotArea>
      <c:layout>
        <c:manualLayout>
          <c:layoutTarget val="inner"/>
          <c:xMode val="edge"/>
          <c:yMode val="edge"/>
          <c:x val="5.6198992727204487E-2"/>
          <c:y val="0.12147168349740048"/>
          <c:w val="0.84031397742547109"/>
          <c:h val="0.78190198254912691"/>
        </c:manualLayout>
      </c:layout>
      <c:lineChart>
        <c:grouping val="standard"/>
        <c:varyColors val="0"/>
        <c:ser>
          <c:idx val="0"/>
          <c:order val="0"/>
          <c:tx>
            <c:strRef>
              <c:f>جدول8!$C$2</c:f>
              <c:strCache>
                <c:ptCount val="1"/>
                <c:pt idx="0">
                  <c:v>بيهوشي عمومي </c:v>
                </c:pt>
              </c:strCache>
            </c:strRef>
          </c:tx>
          <c:spPr>
            <a:ln w="38100">
              <a:solidFill>
                <a:srgbClr val="000080"/>
              </a:solidFill>
              <a:prstDash val="solid"/>
            </a:ln>
          </c:spPr>
          <c:marker>
            <c:symbol val="diamond"/>
            <c:size val="8"/>
            <c:spPr>
              <a:solidFill>
                <a:srgbClr val="3366FF"/>
              </a:solidFill>
              <a:ln w="15875">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85A5-4E22-B31E-5BC86961C32E}"/>
                </c:ext>
              </c:extLst>
            </c:dLbl>
            <c:dLbl>
              <c:idx val="1"/>
              <c:delete val="1"/>
              <c:extLst>
                <c:ext xmlns:c15="http://schemas.microsoft.com/office/drawing/2012/chart" uri="{CE6537A1-D6FC-4f65-9D91-7224C49458BB}"/>
                <c:ext xmlns:c16="http://schemas.microsoft.com/office/drawing/2014/chart" uri="{C3380CC4-5D6E-409C-BE32-E72D297353CC}">
                  <c16:uniqueId val="{00000001-85A5-4E22-B31E-5BC86961C32E}"/>
                </c:ext>
              </c:extLst>
            </c:dLbl>
            <c:dLbl>
              <c:idx val="2"/>
              <c:layout>
                <c:manualLayout>
                  <c:x val="-4.7048735413971435E-2"/>
                  <c:y val="-3.24644821417621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5E-49C6-9265-E88F32BC30B0}"/>
                </c:ext>
              </c:extLst>
            </c:dLbl>
            <c:dLbl>
              <c:idx val="3"/>
              <c:delete val="1"/>
              <c:extLst>
                <c:ext xmlns:c15="http://schemas.microsoft.com/office/drawing/2012/chart" uri="{CE6537A1-D6FC-4f65-9D91-7224C49458BB}"/>
                <c:ext xmlns:c16="http://schemas.microsoft.com/office/drawing/2014/chart" uri="{C3380CC4-5D6E-409C-BE32-E72D297353CC}">
                  <c16:uniqueId val="{00000002-85A5-4E22-B31E-5BC86961C32E}"/>
                </c:ext>
              </c:extLst>
            </c:dLbl>
            <c:dLbl>
              <c:idx val="4"/>
              <c:delete val="1"/>
              <c:extLst>
                <c:ext xmlns:c15="http://schemas.microsoft.com/office/drawing/2012/chart" uri="{CE6537A1-D6FC-4f65-9D91-7224C49458BB}"/>
                <c:ext xmlns:c16="http://schemas.microsoft.com/office/drawing/2014/chart" uri="{C3380CC4-5D6E-409C-BE32-E72D297353CC}">
                  <c16:uniqueId val="{00000003-85A5-4E22-B31E-5BC86961C32E}"/>
                </c:ext>
              </c:extLst>
            </c:dLbl>
            <c:dLbl>
              <c:idx val="5"/>
              <c:delete val="1"/>
              <c:extLst>
                <c:ext xmlns:c15="http://schemas.microsoft.com/office/drawing/2012/chart" uri="{CE6537A1-D6FC-4f65-9D91-7224C49458BB}"/>
                <c:ext xmlns:c16="http://schemas.microsoft.com/office/drawing/2014/chart" uri="{C3380CC4-5D6E-409C-BE32-E72D297353CC}">
                  <c16:uniqueId val="{00000004-85A5-4E22-B31E-5BC86961C32E}"/>
                </c:ext>
              </c:extLst>
            </c:dLbl>
            <c:dLbl>
              <c:idx val="6"/>
              <c:delete val="1"/>
              <c:extLst>
                <c:ext xmlns:c15="http://schemas.microsoft.com/office/drawing/2012/chart" uri="{CE6537A1-D6FC-4f65-9D91-7224C49458BB}"/>
                <c:ext xmlns:c16="http://schemas.microsoft.com/office/drawing/2014/chart" uri="{C3380CC4-5D6E-409C-BE32-E72D297353CC}">
                  <c16:uniqueId val="{00000005-85A5-4E22-B31E-5BC86961C32E}"/>
                </c:ext>
              </c:extLst>
            </c:dLbl>
            <c:dLbl>
              <c:idx val="7"/>
              <c:layout>
                <c:manualLayout>
                  <c:x val="-4.2917430171995674E-2"/>
                  <c:y val="-3.02072641540453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5E-49C6-9265-E88F32BC30B0}"/>
                </c:ext>
              </c:extLst>
            </c:dLbl>
            <c:dLbl>
              <c:idx val="8"/>
              <c:delete val="1"/>
              <c:extLst>
                <c:ext xmlns:c15="http://schemas.microsoft.com/office/drawing/2012/chart" uri="{CE6537A1-D6FC-4f65-9D91-7224C49458BB}"/>
                <c:ext xmlns:c16="http://schemas.microsoft.com/office/drawing/2014/chart" uri="{C3380CC4-5D6E-409C-BE32-E72D297353CC}">
                  <c16:uniqueId val="{00000006-85A5-4E22-B31E-5BC86961C32E}"/>
                </c:ext>
              </c:extLst>
            </c:dLbl>
            <c:dLbl>
              <c:idx val="9"/>
              <c:delete val="1"/>
              <c:extLst>
                <c:ext xmlns:c15="http://schemas.microsoft.com/office/drawing/2012/chart" uri="{CE6537A1-D6FC-4f65-9D91-7224C49458BB}"/>
                <c:ext xmlns:c16="http://schemas.microsoft.com/office/drawing/2014/chart" uri="{C3380CC4-5D6E-409C-BE32-E72D297353CC}">
                  <c16:uniqueId val="{00000007-85A5-4E22-B31E-5BC86961C32E}"/>
                </c:ext>
              </c:extLst>
            </c:dLbl>
            <c:dLbl>
              <c:idx val="10"/>
              <c:delete val="1"/>
              <c:extLst>
                <c:ext xmlns:c15="http://schemas.microsoft.com/office/drawing/2012/chart" uri="{CE6537A1-D6FC-4f65-9D91-7224C49458BB}"/>
                <c:ext xmlns:c16="http://schemas.microsoft.com/office/drawing/2014/chart" uri="{C3380CC4-5D6E-409C-BE32-E72D297353CC}">
                  <c16:uniqueId val="{00000008-85A5-4E22-B31E-5BC86961C32E}"/>
                </c:ext>
              </c:extLst>
            </c:dLbl>
            <c:dLbl>
              <c:idx val="11"/>
              <c:delete val="1"/>
              <c:extLst>
                <c:ext xmlns:c15="http://schemas.microsoft.com/office/drawing/2012/chart" uri="{CE6537A1-D6FC-4f65-9D91-7224C49458BB}"/>
                <c:ext xmlns:c16="http://schemas.microsoft.com/office/drawing/2014/chart" uri="{C3380CC4-5D6E-409C-BE32-E72D297353CC}">
                  <c16:uniqueId val="{00000009-85A5-4E22-B31E-5BC86961C32E}"/>
                </c:ext>
              </c:extLst>
            </c:dLbl>
            <c:dLbl>
              <c:idx val="12"/>
              <c:delete val="1"/>
              <c:extLst>
                <c:ext xmlns:c15="http://schemas.microsoft.com/office/drawing/2012/chart" uri="{CE6537A1-D6FC-4f65-9D91-7224C49458BB}"/>
                <c:ext xmlns:c16="http://schemas.microsoft.com/office/drawing/2014/chart" uri="{C3380CC4-5D6E-409C-BE32-E72D297353CC}">
                  <c16:uniqueId val="{0000000A-85A5-4E22-B31E-5BC86961C32E}"/>
                </c:ext>
              </c:extLst>
            </c:dLbl>
            <c:dLbl>
              <c:idx val="14"/>
              <c:delete val="1"/>
              <c:extLst>
                <c:ext xmlns:c15="http://schemas.microsoft.com/office/drawing/2012/chart" uri="{CE6537A1-D6FC-4f65-9D91-7224C49458BB}"/>
                <c:ext xmlns:c16="http://schemas.microsoft.com/office/drawing/2014/chart" uri="{C3380CC4-5D6E-409C-BE32-E72D297353CC}">
                  <c16:uniqueId val="{0000000B-85A5-4E22-B31E-5BC86961C32E}"/>
                </c:ext>
              </c:extLst>
            </c:dLbl>
            <c:dLbl>
              <c:idx val="15"/>
              <c:delete val="1"/>
              <c:extLst>
                <c:ext xmlns:c15="http://schemas.microsoft.com/office/drawing/2012/chart" uri="{CE6537A1-D6FC-4f65-9D91-7224C49458BB}"/>
                <c:ext xmlns:c16="http://schemas.microsoft.com/office/drawing/2014/chart" uri="{C3380CC4-5D6E-409C-BE32-E72D297353CC}">
                  <c16:uniqueId val="{0000000C-85A5-4E22-B31E-5BC86961C32E}"/>
                </c:ext>
              </c:extLst>
            </c:dLbl>
            <c:dLbl>
              <c:idx val="16"/>
              <c:delete val="1"/>
              <c:extLst>
                <c:ext xmlns:c15="http://schemas.microsoft.com/office/drawing/2012/chart" uri="{CE6537A1-D6FC-4f65-9D91-7224C49458BB}"/>
                <c:ext xmlns:c16="http://schemas.microsoft.com/office/drawing/2014/chart" uri="{C3380CC4-5D6E-409C-BE32-E72D297353CC}">
                  <c16:uniqueId val="{0000000D-85A5-4E22-B31E-5BC86961C32E}"/>
                </c:ext>
              </c:extLst>
            </c:dLbl>
            <c:dLbl>
              <c:idx val="17"/>
              <c:delete val="1"/>
              <c:extLst>
                <c:ext xmlns:c15="http://schemas.microsoft.com/office/drawing/2012/chart" uri="{CE6537A1-D6FC-4f65-9D91-7224C49458BB}"/>
                <c:ext xmlns:c16="http://schemas.microsoft.com/office/drawing/2014/chart" uri="{C3380CC4-5D6E-409C-BE32-E72D297353CC}">
                  <c16:uniqueId val="{0000000E-85A5-4E22-B31E-5BC86961C32E}"/>
                </c:ext>
              </c:extLst>
            </c:dLbl>
            <c:dLbl>
              <c:idx val="19"/>
              <c:delete val="1"/>
              <c:extLst>
                <c:ext xmlns:c15="http://schemas.microsoft.com/office/drawing/2012/chart" uri="{CE6537A1-D6FC-4f65-9D91-7224C49458BB}"/>
                <c:ext xmlns:c16="http://schemas.microsoft.com/office/drawing/2014/chart" uri="{C3380CC4-5D6E-409C-BE32-E72D297353CC}">
                  <c16:uniqueId val="{0000000F-85A5-4E22-B31E-5BC86961C32E}"/>
                </c:ext>
              </c:extLst>
            </c:dLbl>
            <c:dLbl>
              <c:idx val="20"/>
              <c:delete val="1"/>
              <c:extLst>
                <c:ext xmlns:c15="http://schemas.microsoft.com/office/drawing/2012/chart" uri="{CE6537A1-D6FC-4f65-9D91-7224C49458BB}"/>
                <c:ext xmlns:c16="http://schemas.microsoft.com/office/drawing/2014/chart" uri="{C3380CC4-5D6E-409C-BE32-E72D297353CC}">
                  <c16:uniqueId val="{00000010-85A5-4E22-B31E-5BC86961C32E}"/>
                </c:ext>
              </c:extLst>
            </c:dLbl>
            <c:dLbl>
              <c:idx val="22"/>
              <c:delete val="1"/>
              <c:extLst>
                <c:ext xmlns:c15="http://schemas.microsoft.com/office/drawing/2012/chart" uri="{CE6537A1-D6FC-4f65-9D91-7224C49458BB}"/>
                <c:ext xmlns:c16="http://schemas.microsoft.com/office/drawing/2014/chart" uri="{C3380CC4-5D6E-409C-BE32-E72D297353CC}">
                  <c16:uniqueId val="{00000011-85A5-4E22-B31E-5BC86961C32E}"/>
                </c:ext>
              </c:extLst>
            </c:dLbl>
            <c:dLbl>
              <c:idx val="23"/>
              <c:delete val="1"/>
              <c:extLst>
                <c:ext xmlns:c15="http://schemas.microsoft.com/office/drawing/2012/chart" uri="{CE6537A1-D6FC-4f65-9D91-7224C49458BB}"/>
                <c:ext xmlns:c16="http://schemas.microsoft.com/office/drawing/2014/chart" uri="{C3380CC4-5D6E-409C-BE32-E72D297353CC}">
                  <c16:uniqueId val="{00000012-85A5-4E22-B31E-5BC86961C32E}"/>
                </c:ext>
              </c:extLst>
            </c:dLbl>
            <c:dLbl>
              <c:idx val="24"/>
              <c:delete val="1"/>
              <c:extLst>
                <c:ext xmlns:c15="http://schemas.microsoft.com/office/drawing/2012/chart" uri="{CE6537A1-D6FC-4f65-9D91-7224C49458BB}"/>
                <c:ext xmlns:c16="http://schemas.microsoft.com/office/drawing/2014/chart" uri="{C3380CC4-5D6E-409C-BE32-E72D297353CC}">
                  <c16:uniqueId val="{00000013-85A5-4E22-B31E-5BC86961C32E}"/>
                </c:ext>
              </c:extLst>
            </c:dLbl>
            <c:dLbl>
              <c:idx val="25"/>
              <c:delete val="1"/>
              <c:extLst>
                <c:ext xmlns:c15="http://schemas.microsoft.com/office/drawing/2012/chart" uri="{CE6537A1-D6FC-4f65-9D91-7224C49458BB}"/>
                <c:ext xmlns:c16="http://schemas.microsoft.com/office/drawing/2014/chart" uri="{C3380CC4-5D6E-409C-BE32-E72D297353CC}">
                  <c16:uniqueId val="{00000014-85A5-4E22-B31E-5BC86961C32E}"/>
                </c:ext>
              </c:extLst>
            </c:dLbl>
            <c:dLbl>
              <c:idx val="26"/>
              <c:layout>
                <c:manualLayout>
                  <c:x val="2.5269274897376103E-3"/>
                  <c:y val="-9.892302264593935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5E-49C6-9265-E88F32BC30B0}"/>
                </c:ext>
              </c:extLst>
            </c:dLbl>
            <c:dLbl>
              <c:idx val="27"/>
              <c:layout>
                <c:manualLayout>
                  <c:x val="-7.3213668613151289E-2"/>
                  <c:y val="-7.635084276877111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5E-49C6-9265-E88F32BC30B0}"/>
                </c:ext>
              </c:extLst>
            </c:dLbl>
            <c:dLbl>
              <c:idx val="30"/>
              <c:layout>
                <c:manualLayout>
                  <c:x val="-4.104165462526646E-2"/>
                  <c:y val="-3.1079441627571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5C-4B99-985C-EFD290D61425}"/>
                </c:ext>
              </c:extLst>
            </c:dLbl>
            <c:spPr>
              <a:noFill/>
              <a:ln>
                <a:noFill/>
              </a:ln>
              <a:effectLst/>
            </c:spPr>
            <c:txPr>
              <a:bodyPr wrap="square" lIns="38100" tIns="19050" rIns="38100" bIns="19050" anchor="ctr">
                <a:spAutoFit/>
              </a:bodyPr>
              <a:lstStyle/>
              <a:p>
                <a:pPr>
                  <a:defRPr sz="900" b="0" baseline="0">
                    <a:solidFill>
                      <a:srgbClr val="002E8A"/>
                    </a:solidFill>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جدول7!$A$3:$A$33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جدول8!$C$3:$C$33</c:f>
              <c:numCache>
                <c:formatCode>0</c:formatCode>
                <c:ptCount val="31"/>
                <c:pt idx="0">
                  <c:v>104858</c:v>
                </c:pt>
                <c:pt idx="1">
                  <c:v>112479</c:v>
                </c:pt>
                <c:pt idx="2">
                  <c:v>133499</c:v>
                </c:pt>
                <c:pt idx="3">
                  <c:v>162219</c:v>
                </c:pt>
                <c:pt idx="4">
                  <c:v>181554</c:v>
                </c:pt>
                <c:pt idx="5">
                  <c:v>198870</c:v>
                </c:pt>
                <c:pt idx="6">
                  <c:v>216702</c:v>
                </c:pt>
                <c:pt idx="7">
                  <c:v>251578</c:v>
                </c:pt>
                <c:pt idx="8">
                  <c:v>280284</c:v>
                </c:pt>
                <c:pt idx="9">
                  <c:v>272135</c:v>
                </c:pt>
                <c:pt idx="10">
                  <c:v>287767</c:v>
                </c:pt>
                <c:pt idx="11">
                  <c:v>303785</c:v>
                </c:pt>
                <c:pt idx="12">
                  <c:v>281057</c:v>
                </c:pt>
                <c:pt idx="13">
                  <c:v>298511</c:v>
                </c:pt>
                <c:pt idx="14">
                  <c:v>282069</c:v>
                </c:pt>
                <c:pt idx="15">
                  <c:v>285534</c:v>
                </c:pt>
                <c:pt idx="16">
                  <c:v>301218</c:v>
                </c:pt>
                <c:pt idx="17">
                  <c:v>296180</c:v>
                </c:pt>
                <c:pt idx="18">
                  <c:v>285360</c:v>
                </c:pt>
                <c:pt idx="19">
                  <c:v>287683</c:v>
                </c:pt>
                <c:pt idx="20">
                  <c:v>284599</c:v>
                </c:pt>
                <c:pt idx="21">
                  <c:v>291550</c:v>
                </c:pt>
                <c:pt idx="22">
                  <c:v>305126</c:v>
                </c:pt>
                <c:pt idx="23">
                  <c:v>283888</c:v>
                </c:pt>
                <c:pt idx="24">
                  <c:v>291893</c:v>
                </c:pt>
                <c:pt idx="25">
                  <c:v>314690</c:v>
                </c:pt>
                <c:pt idx="26">
                  <c:v>283221</c:v>
                </c:pt>
                <c:pt idx="27">
                  <c:v>188978</c:v>
                </c:pt>
                <c:pt idx="28">
                  <c:v>221313</c:v>
                </c:pt>
                <c:pt idx="29">
                  <c:v>265860</c:v>
                </c:pt>
                <c:pt idx="30">
                  <c:v>279682</c:v>
                </c:pt>
              </c:numCache>
            </c:numRef>
          </c:val>
          <c:smooth val="1"/>
          <c:extLst>
            <c:ext xmlns:c16="http://schemas.microsoft.com/office/drawing/2014/chart" uri="{C3380CC4-5D6E-409C-BE32-E72D297353CC}">
              <c16:uniqueId val="{00000015-85A5-4E22-B31E-5BC86961C32E}"/>
            </c:ext>
          </c:extLst>
        </c:ser>
        <c:ser>
          <c:idx val="1"/>
          <c:order val="1"/>
          <c:tx>
            <c:strRef>
              <c:f>جدول8!$D$2</c:f>
              <c:strCache>
                <c:ptCount val="1"/>
                <c:pt idx="0">
                  <c:v>بيهوشي اسپاینال </c:v>
                </c:pt>
              </c:strCache>
            </c:strRef>
          </c:tx>
          <c:spPr>
            <a:ln w="28575">
              <a:solidFill>
                <a:srgbClr val="00FF00"/>
              </a:solidFill>
              <a:prstDash val="solid"/>
            </a:ln>
          </c:spPr>
          <c:marker>
            <c:symbol val="square"/>
            <c:size val="7"/>
            <c:spPr>
              <a:solidFill>
                <a:srgbClr val="339966"/>
              </a:solidFill>
              <a:ln>
                <a:solidFill>
                  <a:srgbClr val="008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6-85A5-4E22-B31E-5BC86961C32E}"/>
                </c:ext>
              </c:extLst>
            </c:dLbl>
            <c:dLbl>
              <c:idx val="1"/>
              <c:layout>
                <c:manualLayout>
                  <c:x val="-2.6081678896587367E-2"/>
                  <c:y val="2.81866242789437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5A5-4E22-B31E-5BC86961C32E}"/>
                </c:ext>
              </c:extLst>
            </c:dLbl>
            <c:dLbl>
              <c:idx val="2"/>
              <c:delete val="1"/>
              <c:extLst>
                <c:ext xmlns:c15="http://schemas.microsoft.com/office/drawing/2012/chart" uri="{CE6537A1-D6FC-4f65-9D91-7224C49458BB}"/>
                <c:ext xmlns:c16="http://schemas.microsoft.com/office/drawing/2014/chart" uri="{C3380CC4-5D6E-409C-BE32-E72D297353CC}">
                  <c16:uniqueId val="{00000018-85A5-4E22-B31E-5BC86961C32E}"/>
                </c:ext>
              </c:extLst>
            </c:dLbl>
            <c:dLbl>
              <c:idx val="3"/>
              <c:delete val="1"/>
              <c:extLst>
                <c:ext xmlns:c15="http://schemas.microsoft.com/office/drawing/2012/chart" uri="{CE6537A1-D6FC-4f65-9D91-7224C49458BB}"/>
                <c:ext xmlns:c16="http://schemas.microsoft.com/office/drawing/2014/chart" uri="{C3380CC4-5D6E-409C-BE32-E72D297353CC}">
                  <c16:uniqueId val="{00000019-85A5-4E22-B31E-5BC86961C32E}"/>
                </c:ext>
              </c:extLst>
            </c:dLbl>
            <c:dLbl>
              <c:idx val="4"/>
              <c:delete val="1"/>
              <c:extLst>
                <c:ext xmlns:c15="http://schemas.microsoft.com/office/drawing/2012/chart" uri="{CE6537A1-D6FC-4f65-9D91-7224C49458BB}"/>
                <c:ext xmlns:c16="http://schemas.microsoft.com/office/drawing/2014/chart" uri="{C3380CC4-5D6E-409C-BE32-E72D297353CC}">
                  <c16:uniqueId val="{0000001A-85A5-4E22-B31E-5BC86961C32E}"/>
                </c:ext>
              </c:extLst>
            </c:dLbl>
            <c:dLbl>
              <c:idx val="5"/>
              <c:layout>
                <c:manualLayout>
                  <c:x val="-2.4666479592318206E-2"/>
                  <c:y val="1.91478983548092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5A5-4E22-B31E-5BC86961C32E}"/>
                </c:ext>
              </c:extLst>
            </c:dLbl>
            <c:dLbl>
              <c:idx val="6"/>
              <c:delete val="1"/>
              <c:extLst>
                <c:ext xmlns:c15="http://schemas.microsoft.com/office/drawing/2012/chart" uri="{CE6537A1-D6FC-4f65-9D91-7224C49458BB}"/>
                <c:ext xmlns:c16="http://schemas.microsoft.com/office/drawing/2014/chart" uri="{C3380CC4-5D6E-409C-BE32-E72D297353CC}">
                  <c16:uniqueId val="{0000001C-85A5-4E22-B31E-5BC86961C32E}"/>
                </c:ext>
              </c:extLst>
            </c:dLbl>
            <c:dLbl>
              <c:idx val="7"/>
              <c:delete val="1"/>
              <c:extLst>
                <c:ext xmlns:c15="http://schemas.microsoft.com/office/drawing/2012/chart" uri="{CE6537A1-D6FC-4f65-9D91-7224C49458BB}"/>
                <c:ext xmlns:c16="http://schemas.microsoft.com/office/drawing/2014/chart" uri="{C3380CC4-5D6E-409C-BE32-E72D297353CC}">
                  <c16:uniqueId val="{0000001D-85A5-4E22-B31E-5BC86961C32E}"/>
                </c:ext>
              </c:extLst>
            </c:dLbl>
            <c:dLbl>
              <c:idx val="8"/>
              <c:delete val="1"/>
              <c:extLst>
                <c:ext xmlns:c15="http://schemas.microsoft.com/office/drawing/2012/chart" uri="{CE6537A1-D6FC-4f65-9D91-7224C49458BB}"/>
                <c:ext xmlns:c16="http://schemas.microsoft.com/office/drawing/2014/chart" uri="{C3380CC4-5D6E-409C-BE32-E72D297353CC}">
                  <c16:uniqueId val="{0000001E-85A5-4E22-B31E-5BC86961C32E}"/>
                </c:ext>
              </c:extLst>
            </c:dLbl>
            <c:dLbl>
              <c:idx val="9"/>
              <c:layout>
                <c:manualLayout>
                  <c:x val="-2.3503216766816843E-2"/>
                  <c:y val="-2.6116410170345484E-2"/>
                </c:manualLayout>
              </c:layout>
              <c:spPr>
                <a:noFill/>
                <a:ln>
                  <a:noFill/>
                </a:ln>
                <a:effectLst/>
              </c:spPr>
              <c:txPr>
                <a:bodyPr wrap="square" lIns="38100" tIns="19050" rIns="38100" bIns="19050" anchor="ctr">
                  <a:noAutofit/>
                </a:bodyPr>
                <a:lstStyle/>
                <a:p>
                  <a:pPr>
                    <a:defRPr sz="900" b="0" baseline="0">
                      <a:solidFill>
                        <a:srgbClr val="007A37"/>
                      </a:solidFill>
                      <a:latin typeface="PW-Hosseini" pitchFamily="2" charset="0"/>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4.4248444817696637E-2"/>
                      <c:h val="3.4131808857594571E-2"/>
                    </c:manualLayout>
                  </c15:layout>
                </c:ext>
                <c:ext xmlns:c16="http://schemas.microsoft.com/office/drawing/2014/chart" uri="{C3380CC4-5D6E-409C-BE32-E72D297353CC}">
                  <c16:uniqueId val="{0000001F-85A5-4E22-B31E-5BC86961C32E}"/>
                </c:ext>
              </c:extLst>
            </c:dLbl>
            <c:dLbl>
              <c:idx val="10"/>
              <c:delete val="1"/>
              <c:extLst>
                <c:ext xmlns:c15="http://schemas.microsoft.com/office/drawing/2012/chart" uri="{CE6537A1-D6FC-4f65-9D91-7224C49458BB}"/>
                <c:ext xmlns:c16="http://schemas.microsoft.com/office/drawing/2014/chart" uri="{C3380CC4-5D6E-409C-BE32-E72D297353CC}">
                  <c16:uniqueId val="{00000020-85A5-4E22-B31E-5BC86961C32E}"/>
                </c:ext>
              </c:extLst>
            </c:dLbl>
            <c:dLbl>
              <c:idx val="11"/>
              <c:delete val="1"/>
              <c:extLst>
                <c:ext xmlns:c15="http://schemas.microsoft.com/office/drawing/2012/chart" uri="{CE6537A1-D6FC-4f65-9D91-7224C49458BB}"/>
                <c:ext xmlns:c16="http://schemas.microsoft.com/office/drawing/2014/chart" uri="{C3380CC4-5D6E-409C-BE32-E72D297353CC}">
                  <c16:uniqueId val="{00000021-85A5-4E22-B31E-5BC86961C32E}"/>
                </c:ext>
              </c:extLst>
            </c:dLbl>
            <c:dLbl>
              <c:idx val="12"/>
              <c:delete val="1"/>
              <c:extLst>
                <c:ext xmlns:c15="http://schemas.microsoft.com/office/drawing/2012/chart" uri="{CE6537A1-D6FC-4f65-9D91-7224C49458BB}"/>
                <c:ext xmlns:c16="http://schemas.microsoft.com/office/drawing/2014/chart" uri="{C3380CC4-5D6E-409C-BE32-E72D297353CC}">
                  <c16:uniqueId val="{00000022-85A5-4E22-B31E-5BC86961C32E}"/>
                </c:ext>
              </c:extLst>
            </c:dLbl>
            <c:dLbl>
              <c:idx val="13"/>
              <c:layout>
                <c:manualLayout>
                  <c:x val="-2.2710248867169429E-2"/>
                  <c:y val="-2.3853783734958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5A5-4E22-B31E-5BC86961C32E}"/>
                </c:ext>
              </c:extLst>
            </c:dLbl>
            <c:dLbl>
              <c:idx val="14"/>
              <c:delete val="1"/>
              <c:extLst>
                <c:ext xmlns:c15="http://schemas.microsoft.com/office/drawing/2012/chart" uri="{CE6537A1-D6FC-4f65-9D91-7224C49458BB}"/>
                <c:ext xmlns:c16="http://schemas.microsoft.com/office/drawing/2014/chart" uri="{C3380CC4-5D6E-409C-BE32-E72D297353CC}">
                  <c16:uniqueId val="{00000024-85A5-4E22-B31E-5BC86961C32E}"/>
                </c:ext>
              </c:extLst>
            </c:dLbl>
            <c:dLbl>
              <c:idx val="15"/>
              <c:delete val="1"/>
              <c:extLst>
                <c:ext xmlns:c15="http://schemas.microsoft.com/office/drawing/2012/chart" uri="{CE6537A1-D6FC-4f65-9D91-7224C49458BB}"/>
                <c:ext xmlns:c16="http://schemas.microsoft.com/office/drawing/2014/chart" uri="{C3380CC4-5D6E-409C-BE32-E72D297353CC}">
                  <c16:uniqueId val="{00000025-85A5-4E22-B31E-5BC86961C32E}"/>
                </c:ext>
              </c:extLst>
            </c:dLbl>
            <c:dLbl>
              <c:idx val="16"/>
              <c:delete val="1"/>
              <c:extLst>
                <c:ext xmlns:c15="http://schemas.microsoft.com/office/drawing/2012/chart" uri="{CE6537A1-D6FC-4f65-9D91-7224C49458BB}"/>
                <c:ext xmlns:c16="http://schemas.microsoft.com/office/drawing/2014/chart" uri="{C3380CC4-5D6E-409C-BE32-E72D297353CC}">
                  <c16:uniqueId val="{00000026-85A5-4E22-B31E-5BC86961C32E}"/>
                </c:ext>
              </c:extLst>
            </c:dLbl>
            <c:dLbl>
              <c:idx val="18"/>
              <c:delete val="1"/>
              <c:extLst>
                <c:ext xmlns:c15="http://schemas.microsoft.com/office/drawing/2012/chart" uri="{CE6537A1-D6FC-4f65-9D91-7224C49458BB}"/>
                <c:ext xmlns:c16="http://schemas.microsoft.com/office/drawing/2014/chart" uri="{C3380CC4-5D6E-409C-BE32-E72D297353CC}">
                  <c16:uniqueId val="{00000027-85A5-4E22-B31E-5BC86961C32E}"/>
                </c:ext>
              </c:extLst>
            </c:dLbl>
            <c:dLbl>
              <c:idx val="19"/>
              <c:delete val="1"/>
              <c:extLst>
                <c:ext xmlns:c15="http://schemas.microsoft.com/office/drawing/2012/chart" uri="{CE6537A1-D6FC-4f65-9D91-7224C49458BB}"/>
                <c:ext xmlns:c16="http://schemas.microsoft.com/office/drawing/2014/chart" uri="{C3380CC4-5D6E-409C-BE32-E72D297353CC}">
                  <c16:uniqueId val="{00000028-85A5-4E22-B31E-5BC86961C32E}"/>
                </c:ext>
              </c:extLst>
            </c:dLbl>
            <c:dLbl>
              <c:idx val="21"/>
              <c:delete val="1"/>
              <c:extLst>
                <c:ext xmlns:c15="http://schemas.microsoft.com/office/drawing/2012/chart" uri="{CE6537A1-D6FC-4f65-9D91-7224C49458BB}"/>
                <c:ext xmlns:c16="http://schemas.microsoft.com/office/drawing/2014/chart" uri="{C3380CC4-5D6E-409C-BE32-E72D297353CC}">
                  <c16:uniqueId val="{00000029-85A5-4E22-B31E-5BC86961C32E}"/>
                </c:ext>
              </c:extLst>
            </c:dLbl>
            <c:dLbl>
              <c:idx val="22"/>
              <c:layout>
                <c:manualLayout>
                  <c:x val="-3.6461229242655602E-2"/>
                  <c:y val="-4.87176581250746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5A5-4E22-B31E-5BC86961C32E}"/>
                </c:ext>
              </c:extLst>
            </c:dLbl>
            <c:dLbl>
              <c:idx val="23"/>
              <c:delete val="1"/>
              <c:extLst>
                <c:ext xmlns:c15="http://schemas.microsoft.com/office/drawing/2012/chart" uri="{CE6537A1-D6FC-4f65-9D91-7224C49458BB}"/>
                <c:ext xmlns:c16="http://schemas.microsoft.com/office/drawing/2014/chart" uri="{C3380CC4-5D6E-409C-BE32-E72D297353CC}">
                  <c16:uniqueId val="{0000002B-85A5-4E22-B31E-5BC86961C32E}"/>
                </c:ext>
              </c:extLst>
            </c:dLbl>
            <c:dLbl>
              <c:idx val="24"/>
              <c:delete val="1"/>
              <c:extLst>
                <c:ext xmlns:c15="http://schemas.microsoft.com/office/drawing/2012/chart" uri="{CE6537A1-D6FC-4f65-9D91-7224C49458BB}"/>
                <c:ext xmlns:c16="http://schemas.microsoft.com/office/drawing/2014/chart" uri="{C3380CC4-5D6E-409C-BE32-E72D297353CC}">
                  <c16:uniqueId val="{0000002C-85A5-4E22-B31E-5BC86961C32E}"/>
                </c:ext>
              </c:extLst>
            </c:dLbl>
            <c:dLbl>
              <c:idx val="25"/>
              <c:layout>
                <c:manualLayout>
                  <c:x val="-2.7601897026705843E-2"/>
                  <c:y val="-4.1247226987846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48-48A9-8A99-940A59E89AF2}"/>
                </c:ext>
              </c:extLst>
            </c:dLbl>
            <c:dLbl>
              <c:idx val="30"/>
              <c:layout>
                <c:manualLayout>
                  <c:x val="-4.4147358055251232E-2"/>
                  <c:y val="5.13925951835476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48-48A9-8A99-940A59E89AF2}"/>
                </c:ext>
              </c:extLst>
            </c:dLbl>
            <c:spPr>
              <a:noFill/>
              <a:ln>
                <a:noFill/>
              </a:ln>
              <a:effectLst/>
            </c:spPr>
            <c:txPr>
              <a:bodyPr wrap="square" lIns="38100" tIns="19050" rIns="38100" bIns="19050" anchor="ctr">
                <a:spAutoFit/>
              </a:bodyPr>
              <a:lstStyle/>
              <a:p>
                <a:pPr>
                  <a:defRPr sz="900" b="0" baseline="0">
                    <a:solidFill>
                      <a:srgbClr val="007A37"/>
                    </a:solidFill>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جدول7!$A$3:$A$33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جدول8!$D$3:$D$33</c:f>
              <c:numCache>
                <c:formatCode>0</c:formatCode>
                <c:ptCount val="31"/>
                <c:pt idx="0">
                  <c:v>17272</c:v>
                </c:pt>
                <c:pt idx="1">
                  <c:v>20565</c:v>
                </c:pt>
                <c:pt idx="2">
                  <c:v>19584</c:v>
                </c:pt>
                <c:pt idx="3">
                  <c:v>22121</c:v>
                </c:pt>
                <c:pt idx="4">
                  <c:v>28280</c:v>
                </c:pt>
                <c:pt idx="5">
                  <c:v>34093</c:v>
                </c:pt>
                <c:pt idx="6">
                  <c:v>33732</c:v>
                </c:pt>
                <c:pt idx="7">
                  <c:v>38023</c:v>
                </c:pt>
                <c:pt idx="8">
                  <c:v>48686</c:v>
                </c:pt>
                <c:pt idx="9">
                  <c:v>66293</c:v>
                </c:pt>
                <c:pt idx="10">
                  <c:v>78760</c:v>
                </c:pt>
                <c:pt idx="11">
                  <c:v>70803</c:v>
                </c:pt>
                <c:pt idx="12">
                  <c:v>82345</c:v>
                </c:pt>
                <c:pt idx="13">
                  <c:v>87881</c:v>
                </c:pt>
                <c:pt idx="14">
                  <c:v>93816</c:v>
                </c:pt>
                <c:pt idx="15">
                  <c:v>103149</c:v>
                </c:pt>
                <c:pt idx="16">
                  <c:v>116361</c:v>
                </c:pt>
                <c:pt idx="17">
                  <c:v>123602</c:v>
                </c:pt>
                <c:pt idx="18">
                  <c:v>121446</c:v>
                </c:pt>
                <c:pt idx="19">
                  <c:v>126254</c:v>
                </c:pt>
                <c:pt idx="20">
                  <c:v>127117</c:v>
                </c:pt>
                <c:pt idx="21">
                  <c:v>126280</c:v>
                </c:pt>
                <c:pt idx="22">
                  <c:v>132809</c:v>
                </c:pt>
                <c:pt idx="23">
                  <c:v>131323</c:v>
                </c:pt>
                <c:pt idx="24">
                  <c:v>134618</c:v>
                </c:pt>
                <c:pt idx="25">
                  <c:v>131578</c:v>
                </c:pt>
                <c:pt idx="26">
                  <c:v>110416</c:v>
                </c:pt>
                <c:pt idx="27">
                  <c:v>98689</c:v>
                </c:pt>
                <c:pt idx="28">
                  <c:v>105067</c:v>
                </c:pt>
                <c:pt idx="29">
                  <c:v>115285</c:v>
                </c:pt>
                <c:pt idx="30">
                  <c:v>117773</c:v>
                </c:pt>
              </c:numCache>
            </c:numRef>
          </c:val>
          <c:smooth val="1"/>
          <c:extLst>
            <c:ext xmlns:c16="http://schemas.microsoft.com/office/drawing/2014/chart" uri="{C3380CC4-5D6E-409C-BE32-E72D297353CC}">
              <c16:uniqueId val="{0000002D-85A5-4E22-B31E-5BC86961C32E}"/>
            </c:ext>
          </c:extLst>
        </c:ser>
        <c:ser>
          <c:idx val="2"/>
          <c:order val="2"/>
          <c:tx>
            <c:strRef>
              <c:f>جدول8!$E$2</c:f>
              <c:strCache>
                <c:ptCount val="1"/>
                <c:pt idx="0">
                  <c:v>بيهوشي موضعي </c:v>
                </c:pt>
              </c:strCache>
            </c:strRef>
          </c:tx>
          <c:spPr>
            <a:ln w="38100">
              <a:solidFill>
                <a:srgbClr val="FF6600"/>
              </a:solidFill>
              <a:prstDash val="solid"/>
            </a:ln>
          </c:spPr>
          <c:marker>
            <c:symbol val="triangle"/>
            <c:size val="8"/>
            <c:spPr>
              <a:solidFill>
                <a:srgbClr val="FF3F3F"/>
              </a:solidFill>
              <a:ln>
                <a:solidFill>
                  <a:srgbClr val="C00000"/>
                </a:solidFill>
                <a:prstDash val="solid"/>
              </a:ln>
            </c:spPr>
          </c:marker>
          <c:dLbls>
            <c:dLbl>
              <c:idx val="0"/>
              <c:layout>
                <c:manualLayout>
                  <c:x val="-2.6247145190701534E-2"/>
                  <c:y val="-2.95103498234261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5A5-4E22-B31E-5BC86961C32E}"/>
                </c:ext>
              </c:extLst>
            </c:dLbl>
            <c:dLbl>
              <c:idx val="5"/>
              <c:layout>
                <c:manualLayout>
                  <c:x val="-2.8756812180779412E-2"/>
                  <c:y val="-1.84261858614619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5A5-4E22-B31E-5BC86961C32E}"/>
                </c:ext>
              </c:extLst>
            </c:dLbl>
            <c:dLbl>
              <c:idx val="8"/>
              <c:layout>
                <c:manualLayout>
                  <c:x val="-2.6234005152962932E-2"/>
                  <c:y val="-3.19684273855639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5A5-4E22-B31E-5BC86961C32E}"/>
                </c:ext>
              </c:extLst>
            </c:dLbl>
            <c:dLbl>
              <c:idx val="9"/>
              <c:layout>
                <c:manualLayout>
                  <c:x val="-4.1203034856463462E-2"/>
                  <c:y val="-2.29283630809854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5A5-4E22-B31E-5BC86961C32E}"/>
                </c:ext>
              </c:extLst>
            </c:dLbl>
            <c:dLbl>
              <c:idx val="11"/>
              <c:layout>
                <c:manualLayout>
                  <c:x val="-5.344561299887577E-2"/>
                  <c:y val="-2.0459844081877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5A5-4E22-B31E-5BC86961C32E}"/>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5A5-4E22-B31E-5BC86961C32E}"/>
                </c:ext>
              </c:extLst>
            </c:dLbl>
            <c:dLbl>
              <c:idx val="1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5A5-4E22-B31E-5BC86961C32E}"/>
                </c:ext>
              </c:extLst>
            </c:dLbl>
            <c:dLbl>
              <c:idx val="2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5A5-4E22-B31E-5BC86961C32E}"/>
                </c:ext>
              </c:extLst>
            </c:dLbl>
            <c:dLbl>
              <c:idx val="2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5A5-4E22-B31E-5BC86961C32E}"/>
                </c:ext>
              </c:extLst>
            </c:dLbl>
            <c:dLbl>
              <c:idx val="26"/>
              <c:layout>
                <c:manualLayout>
                  <c:x val="-1.0812275447055809E-3"/>
                  <c:y val="-3.1955277679798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5A5-4E22-B31E-5BC86961C32E}"/>
                </c:ext>
              </c:extLst>
            </c:dLbl>
            <c:dLbl>
              <c:idx val="27"/>
              <c:layout>
                <c:manualLayout>
                  <c:x val="-2.1347367753649746E-2"/>
                  <c:y val="-4.7011313454478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5A5-4E22-B31E-5BC86961C32E}"/>
                </c:ext>
              </c:extLst>
            </c:dLbl>
            <c:dLbl>
              <c:idx val="2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5A5-4E22-B31E-5BC86961C32E}"/>
                </c:ext>
              </c:extLst>
            </c:dLbl>
            <c:dLbl>
              <c:idx val="3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43-46BA-955B-1F97C4F5511A}"/>
                </c:ext>
              </c:extLst>
            </c:dLbl>
            <c:spPr>
              <a:noFill/>
              <a:ln>
                <a:noFill/>
              </a:ln>
              <a:effectLst/>
            </c:spPr>
            <c:txPr>
              <a:bodyPr wrap="square" lIns="38100" tIns="19050" rIns="38100" bIns="19050" anchor="ctr">
                <a:spAutoFit/>
              </a:bodyPr>
              <a:lstStyle/>
              <a:p>
                <a:pPr>
                  <a:defRPr sz="900" b="0" baseline="0">
                    <a:solidFill>
                      <a:srgbClr val="F94D2B"/>
                    </a:solidFill>
                    <a:latin typeface="PW-Hosseini" pitchFamily="2"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جدول7!$A$3:$A$33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جدول8!$E$3:$E$33</c:f>
              <c:numCache>
                <c:formatCode>0</c:formatCode>
                <c:ptCount val="31"/>
                <c:pt idx="0">
                  <c:v>0</c:v>
                </c:pt>
                <c:pt idx="1">
                  <c:v>0</c:v>
                </c:pt>
                <c:pt idx="2">
                  <c:v>0</c:v>
                </c:pt>
                <c:pt idx="3">
                  <c:v>0</c:v>
                </c:pt>
                <c:pt idx="4">
                  <c:v>0</c:v>
                </c:pt>
                <c:pt idx="5">
                  <c:v>0</c:v>
                </c:pt>
                <c:pt idx="6">
                  <c:v>0</c:v>
                </c:pt>
                <c:pt idx="7">
                  <c:v>0</c:v>
                </c:pt>
                <c:pt idx="8">
                  <c:v>0</c:v>
                </c:pt>
                <c:pt idx="9">
                  <c:v>0</c:v>
                </c:pt>
                <c:pt idx="10">
                  <c:v>0</c:v>
                </c:pt>
                <c:pt idx="11">
                  <c:v>22424</c:v>
                </c:pt>
                <c:pt idx="12">
                  <c:v>14252</c:v>
                </c:pt>
                <c:pt idx="13">
                  <c:v>15492</c:v>
                </c:pt>
                <c:pt idx="14">
                  <c:v>23124</c:v>
                </c:pt>
                <c:pt idx="15">
                  <c:v>13111</c:v>
                </c:pt>
                <c:pt idx="16">
                  <c:v>14809</c:v>
                </c:pt>
                <c:pt idx="17">
                  <c:v>12953</c:v>
                </c:pt>
                <c:pt idx="18">
                  <c:v>12101</c:v>
                </c:pt>
                <c:pt idx="19">
                  <c:v>11954</c:v>
                </c:pt>
                <c:pt idx="20">
                  <c:v>13503</c:v>
                </c:pt>
                <c:pt idx="21">
                  <c:v>16133</c:v>
                </c:pt>
                <c:pt idx="22">
                  <c:v>31684</c:v>
                </c:pt>
                <c:pt idx="23">
                  <c:v>18270</c:v>
                </c:pt>
                <c:pt idx="24">
                  <c:v>22800</c:v>
                </c:pt>
                <c:pt idx="25">
                  <c:v>25839</c:v>
                </c:pt>
                <c:pt idx="26">
                  <c:v>20712</c:v>
                </c:pt>
                <c:pt idx="27">
                  <c:v>14231</c:v>
                </c:pt>
                <c:pt idx="28">
                  <c:v>15803</c:v>
                </c:pt>
                <c:pt idx="29">
                  <c:v>20327</c:v>
                </c:pt>
                <c:pt idx="30">
                  <c:v>17780</c:v>
                </c:pt>
              </c:numCache>
            </c:numRef>
          </c:val>
          <c:smooth val="1"/>
          <c:extLst>
            <c:ext xmlns:c16="http://schemas.microsoft.com/office/drawing/2014/chart" uri="{C3380CC4-5D6E-409C-BE32-E72D297353CC}">
              <c16:uniqueId val="{0000003A-85A5-4E22-B31E-5BC86961C32E}"/>
            </c:ext>
          </c:extLst>
        </c:ser>
        <c:dLbls>
          <c:showLegendKey val="0"/>
          <c:showVal val="0"/>
          <c:showCatName val="0"/>
          <c:showSerName val="0"/>
          <c:showPercent val="0"/>
          <c:showBubbleSize val="0"/>
        </c:dLbls>
        <c:marker val="1"/>
        <c:smooth val="0"/>
        <c:axId val="76749824"/>
        <c:axId val="76763904"/>
      </c:lineChart>
      <c:catAx>
        <c:axId val="7674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50" b="0" i="0" baseline="0">
                <a:latin typeface="PW-Hosseini" pitchFamily="2" charset="0"/>
              </a:defRPr>
            </a:pPr>
            <a:endParaRPr lang="en-US"/>
          </a:p>
        </c:txPr>
        <c:crossAx val="76763904"/>
        <c:crosses val="autoZero"/>
        <c:auto val="1"/>
        <c:lblAlgn val="ctr"/>
        <c:lblOffset val="100"/>
        <c:tickLblSkip val="1"/>
        <c:tickMarkSkip val="1"/>
        <c:noMultiLvlLbl val="0"/>
      </c:catAx>
      <c:valAx>
        <c:axId val="76763904"/>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baseline="0">
                <a:latin typeface="PW-Hosseini" pitchFamily="2" charset="0"/>
              </a:defRPr>
            </a:pPr>
            <a:endParaRPr lang="en-US"/>
          </a:p>
        </c:txPr>
        <c:crossAx val="76749824"/>
        <c:crosses val="autoZero"/>
        <c:crossBetween val="between"/>
      </c:valAx>
      <c:spPr>
        <a:noFill/>
        <a:ln w="0">
          <a:solidFill>
            <a:srgbClr val="808080"/>
          </a:solidFill>
          <a:prstDash val="solid"/>
        </a:ln>
      </c:spPr>
    </c:plotArea>
    <c:legend>
      <c:legendPos val="b"/>
      <c:layout>
        <c:manualLayout>
          <c:xMode val="edge"/>
          <c:yMode val="edge"/>
          <c:x val="0.32747332156724629"/>
          <c:y val="0.92369094189989887"/>
          <c:w val="0.38090313684936278"/>
          <c:h val="4.7457627118644485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12 -  تعداد زایمانها در بیمارستانهای ملکی سازمان طی سالهای 1402-1372</a:t>
            </a:r>
          </a:p>
        </c:rich>
      </c:tx>
      <c:layout>
        <c:manualLayout>
          <c:xMode val="edge"/>
          <c:yMode val="edge"/>
          <c:x val="0.22750775594622541"/>
          <c:y val="2.4858757062146894E-2"/>
        </c:manualLayout>
      </c:layout>
      <c:overlay val="0"/>
      <c:spPr>
        <a:noFill/>
        <a:ln w="25400">
          <a:noFill/>
        </a:ln>
      </c:spPr>
    </c:title>
    <c:autoTitleDeleted val="0"/>
    <c:plotArea>
      <c:layout>
        <c:manualLayout>
          <c:layoutTarget val="inner"/>
          <c:xMode val="edge"/>
          <c:yMode val="edge"/>
          <c:x val="5.4463977938641855E-2"/>
          <c:y val="9.6597891365274274E-2"/>
          <c:w val="0.82546583850931665"/>
          <c:h val="0.77284131856399307"/>
        </c:manualLayout>
      </c:layout>
      <c:lineChart>
        <c:grouping val="standard"/>
        <c:varyColors val="0"/>
        <c:ser>
          <c:idx val="0"/>
          <c:order val="0"/>
          <c:tx>
            <c:strRef>
              <c:f>جدول9!$C$2</c:f>
              <c:strCache>
                <c:ptCount val="1"/>
                <c:pt idx="0">
                  <c:v>زايمان طبيعي </c:v>
                </c:pt>
              </c:strCache>
            </c:strRef>
          </c:tx>
          <c:spPr>
            <a:ln w="44450">
              <a:solidFill>
                <a:srgbClr val="800000"/>
              </a:solidFill>
              <a:prstDash val="solid"/>
            </a:ln>
          </c:spPr>
          <c:marker>
            <c:symbol val="diamond"/>
            <c:size val="11"/>
            <c:spPr>
              <a:solidFill>
                <a:srgbClr val="FF6600"/>
              </a:solidFill>
              <a:ln w="12700">
                <a:solidFill>
                  <a:srgbClr val="993300"/>
                </a:solidFill>
                <a:prstDash val="solid"/>
              </a:ln>
            </c:spPr>
          </c:marker>
          <c:dLbls>
            <c:dLbl>
              <c:idx val="0"/>
              <c:layout>
                <c:manualLayout>
                  <c:x val="-3.3164042363747127E-2"/>
                  <c:y val="-2.69011663261313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5B5-4A72-8EC5-392429E8E9A9}"/>
                </c:ext>
              </c:extLst>
            </c:dLbl>
            <c:dLbl>
              <c:idx val="1"/>
              <c:delete val="1"/>
              <c:extLst>
                <c:ext xmlns:c15="http://schemas.microsoft.com/office/drawing/2012/chart" uri="{CE6537A1-D6FC-4f65-9D91-7224C49458BB}"/>
                <c:ext xmlns:c16="http://schemas.microsoft.com/office/drawing/2014/chart" uri="{C3380CC4-5D6E-409C-BE32-E72D297353CC}">
                  <c16:uniqueId val="{00000021-95B5-4A72-8EC5-392429E8E9A9}"/>
                </c:ext>
              </c:extLst>
            </c:dLbl>
            <c:dLbl>
              <c:idx val="2"/>
              <c:delete val="1"/>
              <c:extLst>
                <c:ext xmlns:c15="http://schemas.microsoft.com/office/drawing/2012/chart" uri="{CE6537A1-D6FC-4f65-9D91-7224C49458BB}"/>
                <c:ext xmlns:c16="http://schemas.microsoft.com/office/drawing/2014/chart" uri="{C3380CC4-5D6E-409C-BE32-E72D297353CC}">
                  <c16:uniqueId val="{00000000-D60E-45EB-96B4-25A0CF98B306}"/>
                </c:ext>
              </c:extLst>
            </c:dLbl>
            <c:dLbl>
              <c:idx val="3"/>
              <c:delete val="1"/>
              <c:extLst>
                <c:ext xmlns:c15="http://schemas.microsoft.com/office/drawing/2012/chart" uri="{CE6537A1-D6FC-4f65-9D91-7224C49458BB}"/>
                <c:ext xmlns:c16="http://schemas.microsoft.com/office/drawing/2014/chart" uri="{C3380CC4-5D6E-409C-BE32-E72D297353CC}">
                  <c16:uniqueId val="{00000020-95B5-4A72-8EC5-392429E8E9A9}"/>
                </c:ext>
              </c:extLst>
            </c:dLbl>
            <c:dLbl>
              <c:idx val="4"/>
              <c:layout>
                <c:manualLayout>
                  <c:x val="-4.0755016462641E-2"/>
                  <c:y val="-3.14147848372271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5B5-4A72-8EC5-392429E8E9A9}"/>
                </c:ext>
              </c:extLst>
            </c:dLbl>
            <c:dLbl>
              <c:idx val="5"/>
              <c:delete val="1"/>
              <c:extLst>
                <c:ext xmlns:c15="http://schemas.microsoft.com/office/drawing/2012/chart" uri="{CE6537A1-D6FC-4f65-9D91-7224C49458BB}"/>
                <c:ext xmlns:c16="http://schemas.microsoft.com/office/drawing/2014/chart" uri="{C3380CC4-5D6E-409C-BE32-E72D297353CC}">
                  <c16:uniqueId val="{00000001-D60E-45EB-96B4-25A0CF98B306}"/>
                </c:ext>
              </c:extLst>
            </c:dLbl>
            <c:dLbl>
              <c:idx val="6"/>
              <c:delete val="1"/>
              <c:extLst>
                <c:ext xmlns:c15="http://schemas.microsoft.com/office/drawing/2012/chart" uri="{CE6537A1-D6FC-4f65-9D91-7224C49458BB}"/>
                <c:ext xmlns:c16="http://schemas.microsoft.com/office/drawing/2014/chart" uri="{C3380CC4-5D6E-409C-BE32-E72D297353CC}">
                  <c16:uniqueId val="{0000001E-95B5-4A72-8EC5-392429E8E9A9}"/>
                </c:ext>
              </c:extLst>
            </c:dLbl>
            <c:dLbl>
              <c:idx val="7"/>
              <c:delete val="1"/>
              <c:extLst>
                <c:ext xmlns:c15="http://schemas.microsoft.com/office/drawing/2012/chart" uri="{CE6537A1-D6FC-4f65-9D91-7224C49458BB}"/>
                <c:ext xmlns:c16="http://schemas.microsoft.com/office/drawing/2014/chart" uri="{C3380CC4-5D6E-409C-BE32-E72D297353CC}">
                  <c16:uniqueId val="{0000001D-95B5-4A72-8EC5-392429E8E9A9}"/>
                </c:ext>
              </c:extLst>
            </c:dLbl>
            <c:dLbl>
              <c:idx val="8"/>
              <c:layout>
                <c:manualLayout>
                  <c:x val="-5.2864755542364618E-2"/>
                  <c:y val="-2.238754781503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5B5-4A72-8EC5-392429E8E9A9}"/>
                </c:ext>
              </c:extLst>
            </c:dLbl>
            <c:dLbl>
              <c:idx val="9"/>
              <c:delete val="1"/>
              <c:extLst>
                <c:ext xmlns:c15="http://schemas.microsoft.com/office/drawing/2012/chart" uri="{CE6537A1-D6FC-4f65-9D91-7224C49458BB}"/>
                <c:ext xmlns:c16="http://schemas.microsoft.com/office/drawing/2014/chart" uri="{C3380CC4-5D6E-409C-BE32-E72D297353CC}">
                  <c16:uniqueId val="{0000001B-95B5-4A72-8EC5-392429E8E9A9}"/>
                </c:ext>
              </c:extLst>
            </c:dLbl>
            <c:dLbl>
              <c:idx val="10"/>
              <c:layout>
                <c:manualLayout>
                  <c:x val="1.3788348845225785E-3"/>
                  <c:y val="6.77966101694915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0E-45EB-96B4-25A0CF98B306}"/>
                </c:ext>
              </c:extLst>
            </c:dLbl>
            <c:dLbl>
              <c:idx val="11"/>
              <c:delete val="1"/>
              <c:extLst>
                <c:ext xmlns:c15="http://schemas.microsoft.com/office/drawing/2012/chart" uri="{CE6537A1-D6FC-4f65-9D91-7224C49458BB}"/>
                <c:ext xmlns:c16="http://schemas.microsoft.com/office/drawing/2014/chart" uri="{C3380CC4-5D6E-409C-BE32-E72D297353CC}">
                  <c16:uniqueId val="{0000001A-95B5-4A72-8EC5-392429E8E9A9}"/>
                </c:ext>
              </c:extLst>
            </c:dLbl>
            <c:dLbl>
              <c:idx val="12"/>
              <c:delete val="1"/>
              <c:extLst>
                <c:ext xmlns:c15="http://schemas.microsoft.com/office/drawing/2012/chart" uri="{CE6537A1-D6FC-4f65-9D91-7224C49458BB}"/>
                <c:ext xmlns:c16="http://schemas.microsoft.com/office/drawing/2014/chart" uri="{C3380CC4-5D6E-409C-BE32-E72D297353CC}">
                  <c16:uniqueId val="{00000003-D60E-45EB-96B4-25A0CF98B306}"/>
                </c:ext>
              </c:extLst>
            </c:dLbl>
            <c:dLbl>
              <c:idx val="13"/>
              <c:delete val="1"/>
              <c:extLst>
                <c:ext xmlns:c15="http://schemas.microsoft.com/office/drawing/2012/chart" uri="{CE6537A1-D6FC-4f65-9D91-7224C49458BB}"/>
                <c:ext xmlns:c16="http://schemas.microsoft.com/office/drawing/2014/chart" uri="{C3380CC4-5D6E-409C-BE32-E72D297353CC}">
                  <c16:uniqueId val="{00000019-95B5-4A72-8EC5-392429E8E9A9}"/>
                </c:ext>
              </c:extLst>
            </c:dLbl>
            <c:dLbl>
              <c:idx val="14"/>
              <c:delete val="1"/>
              <c:extLst>
                <c:ext xmlns:c15="http://schemas.microsoft.com/office/drawing/2012/chart" uri="{CE6537A1-D6FC-4f65-9D91-7224C49458BB}"/>
                <c:ext xmlns:c16="http://schemas.microsoft.com/office/drawing/2014/chart" uri="{C3380CC4-5D6E-409C-BE32-E72D297353CC}">
                  <c16:uniqueId val="{00000004-D60E-45EB-96B4-25A0CF98B306}"/>
                </c:ext>
              </c:extLst>
            </c:dLbl>
            <c:dLbl>
              <c:idx val="15"/>
              <c:layout>
                <c:manualLayout>
                  <c:x val="-1.0652856603886251E-3"/>
                  <c:y val="1.37337070154365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5B5-4A72-8EC5-392429E8E9A9}"/>
                </c:ext>
              </c:extLst>
            </c:dLbl>
            <c:dLbl>
              <c:idx val="16"/>
              <c:layout>
                <c:manualLayout>
                  <c:x val="-3.7235009624179687E-2"/>
                  <c:y val="-2.9157975581679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5B5-4A72-8EC5-392429E8E9A9}"/>
                </c:ext>
              </c:extLst>
            </c:dLbl>
            <c:dLbl>
              <c:idx val="17"/>
              <c:delete val="1"/>
              <c:extLst>
                <c:ext xmlns:c15="http://schemas.microsoft.com/office/drawing/2012/chart" uri="{CE6537A1-D6FC-4f65-9D91-7224C49458BB}"/>
                <c:ext xmlns:c16="http://schemas.microsoft.com/office/drawing/2014/chart" uri="{C3380CC4-5D6E-409C-BE32-E72D297353CC}">
                  <c16:uniqueId val="{00000017-95B5-4A72-8EC5-392429E8E9A9}"/>
                </c:ext>
              </c:extLst>
            </c:dLbl>
            <c:dLbl>
              <c:idx val="18"/>
              <c:delete val="1"/>
              <c:extLst>
                <c:ext xmlns:c15="http://schemas.microsoft.com/office/drawing/2012/chart" uri="{CE6537A1-D6FC-4f65-9D91-7224C49458BB}"/>
                <c:ext xmlns:c16="http://schemas.microsoft.com/office/drawing/2014/chart" uri="{C3380CC4-5D6E-409C-BE32-E72D297353CC}">
                  <c16:uniqueId val="{00000016-95B5-4A72-8EC5-392429E8E9A9}"/>
                </c:ext>
              </c:extLst>
            </c:dLbl>
            <c:dLbl>
              <c:idx val="19"/>
              <c:delete val="1"/>
              <c:extLst>
                <c:ext xmlns:c15="http://schemas.microsoft.com/office/drawing/2012/chart" uri="{CE6537A1-D6FC-4f65-9D91-7224C49458BB}"/>
                <c:ext xmlns:c16="http://schemas.microsoft.com/office/drawing/2014/chart" uri="{C3380CC4-5D6E-409C-BE32-E72D297353CC}">
                  <c16:uniqueId val="{00000015-95B5-4A72-8EC5-392429E8E9A9}"/>
                </c:ext>
              </c:extLst>
            </c:dLbl>
            <c:dLbl>
              <c:idx val="20"/>
              <c:delete val="1"/>
              <c:extLst>
                <c:ext xmlns:c15="http://schemas.microsoft.com/office/drawing/2012/chart" uri="{CE6537A1-D6FC-4f65-9D91-7224C49458BB}"/>
                <c:ext xmlns:c16="http://schemas.microsoft.com/office/drawing/2014/chart" uri="{C3380CC4-5D6E-409C-BE32-E72D297353CC}">
                  <c16:uniqueId val="{00000014-95B5-4A72-8EC5-392429E8E9A9}"/>
                </c:ext>
              </c:extLst>
            </c:dLbl>
            <c:dLbl>
              <c:idx val="21"/>
              <c:layout>
                <c:manualLayout>
                  <c:x val="-3.5174077904170972E-2"/>
                  <c:y val="-3.82372881355932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22-482C-BF6B-A53E96A1C7C4}"/>
                </c:ext>
              </c:extLst>
            </c:dLbl>
            <c:dLbl>
              <c:idx val="22"/>
              <c:delete val="1"/>
              <c:extLst>
                <c:ext xmlns:c15="http://schemas.microsoft.com/office/drawing/2012/chart" uri="{CE6537A1-D6FC-4f65-9D91-7224C49458BB}"/>
                <c:ext xmlns:c16="http://schemas.microsoft.com/office/drawing/2014/chart" uri="{C3380CC4-5D6E-409C-BE32-E72D297353CC}">
                  <c16:uniqueId val="{00000013-95B5-4A72-8EC5-392429E8E9A9}"/>
                </c:ext>
              </c:extLst>
            </c:dLbl>
            <c:dLbl>
              <c:idx val="23"/>
              <c:delete val="1"/>
              <c:extLst>
                <c:ext xmlns:c15="http://schemas.microsoft.com/office/drawing/2012/chart" uri="{CE6537A1-D6FC-4f65-9D91-7224C49458BB}"/>
                <c:ext xmlns:c16="http://schemas.microsoft.com/office/drawing/2014/chart" uri="{C3380CC4-5D6E-409C-BE32-E72D297353CC}">
                  <c16:uniqueId val="{00000011-95B5-4A72-8EC5-392429E8E9A9}"/>
                </c:ext>
              </c:extLst>
            </c:dLbl>
            <c:dLbl>
              <c:idx val="24"/>
              <c:delete val="1"/>
              <c:extLst>
                <c:ext xmlns:c15="http://schemas.microsoft.com/office/drawing/2012/chart" uri="{CE6537A1-D6FC-4f65-9D91-7224C49458BB}"/>
                <c:ext xmlns:c16="http://schemas.microsoft.com/office/drawing/2014/chart" uri="{C3380CC4-5D6E-409C-BE32-E72D297353CC}">
                  <c16:uniqueId val="{00000010-95B5-4A72-8EC5-392429E8E9A9}"/>
                </c:ext>
              </c:extLst>
            </c:dLbl>
            <c:dLbl>
              <c:idx val="25"/>
              <c:layout>
                <c:manualLayout>
                  <c:x val="-1.9300214153685803E-2"/>
                  <c:y val="-2.9154944614974018E-2"/>
                </c:manualLayout>
              </c:layout>
              <c:spPr>
                <a:noFill/>
                <a:ln>
                  <a:noFill/>
                </a:ln>
                <a:effectLst/>
              </c:spPr>
              <c:txPr>
                <a:bodyPr wrap="square" lIns="38100" tIns="19050" rIns="38100" bIns="19050" anchor="ctr">
                  <a:noAutofit/>
                </a:bodyPr>
                <a:lstStyle/>
                <a:p>
                  <a:pPr>
                    <a:defRPr sz="800" b="0" i="0" baseline="0">
                      <a:solidFill>
                        <a:srgbClr val="F95939"/>
                      </a:solidFill>
                      <a:latin typeface="IPT Nazanin" panose="00000400000000000000" pitchFamily="2" charset="2"/>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4.3196859167616938E-2"/>
                      <c:h val="2.8977430841235424E-2"/>
                    </c:manualLayout>
                  </c15:layout>
                </c:ext>
                <c:ext xmlns:c16="http://schemas.microsoft.com/office/drawing/2014/chart" uri="{C3380CC4-5D6E-409C-BE32-E72D297353CC}">
                  <c16:uniqueId val="{00000012-95B5-4A72-8EC5-392429E8E9A9}"/>
                </c:ext>
              </c:extLst>
            </c:dLbl>
            <c:dLbl>
              <c:idx val="26"/>
              <c:layout>
                <c:manualLayout>
                  <c:x val="-9.7013519638897254E-3"/>
                  <c:y val="-4.6146803683437876E-2"/>
                </c:manualLayout>
              </c:layout>
              <c:spPr>
                <a:noFill/>
                <a:ln>
                  <a:noFill/>
                </a:ln>
                <a:effectLst/>
              </c:spPr>
              <c:txPr>
                <a:bodyPr wrap="square" lIns="38100" tIns="19050" rIns="38100" bIns="19050" anchor="ctr">
                  <a:noAutofit/>
                </a:bodyPr>
                <a:lstStyle/>
                <a:p>
                  <a:pPr>
                    <a:defRPr sz="800" b="0" i="0" baseline="0">
                      <a:solidFill>
                        <a:srgbClr val="F95939"/>
                      </a:solidFill>
                      <a:latin typeface="IPT Nazanin" panose="00000400000000000000" pitchFamily="2" charset="2"/>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3.475358754922956E-2"/>
                      <c:h val="3.2361581920903951E-2"/>
                    </c:manualLayout>
                  </c15:layout>
                </c:ext>
                <c:ext xmlns:c16="http://schemas.microsoft.com/office/drawing/2014/chart" uri="{C3380CC4-5D6E-409C-BE32-E72D297353CC}">
                  <c16:uniqueId val="{00000000-7422-482C-BF6B-A53E96A1C7C4}"/>
                </c:ext>
              </c:extLst>
            </c:dLbl>
            <c:dLbl>
              <c:idx val="28"/>
              <c:layout>
                <c:manualLayout>
                  <c:x val="-3.4388142019993205E-2"/>
                  <c:y val="3.170052048578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5D-448D-AB2E-446D976176DA}"/>
                </c:ext>
              </c:extLst>
            </c:dLbl>
            <c:dLbl>
              <c:idx val="29"/>
              <c:layout>
                <c:manualLayout>
                  <c:x val="-4.6797655980696309E-2"/>
                  <c:y val="-4.96554117176031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5D-448D-AB2E-446D976176DA}"/>
                </c:ext>
              </c:extLst>
            </c:dLbl>
            <c:spPr>
              <a:noFill/>
              <a:ln>
                <a:noFill/>
              </a:ln>
              <a:effectLst/>
            </c:spPr>
            <c:txPr>
              <a:bodyPr wrap="square" lIns="38100" tIns="19050" rIns="38100" bIns="19050" anchor="ctr">
                <a:spAutoFit/>
              </a:bodyPr>
              <a:lstStyle/>
              <a:p>
                <a:pPr>
                  <a:defRPr sz="800" b="0" i="0" baseline="0">
                    <a:solidFill>
                      <a:srgbClr val="F95939"/>
                    </a:solidFill>
                    <a:latin typeface="IPT Nazanin"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جدول9!$A$3:$A$33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جدول9!$C$3:$C$33</c:f>
              <c:numCache>
                <c:formatCode>0</c:formatCode>
                <c:ptCount val="31"/>
                <c:pt idx="0">
                  <c:v>31307</c:v>
                </c:pt>
                <c:pt idx="1">
                  <c:v>29457</c:v>
                </c:pt>
                <c:pt idx="2">
                  <c:v>33925</c:v>
                </c:pt>
                <c:pt idx="3">
                  <c:v>42963</c:v>
                </c:pt>
                <c:pt idx="4">
                  <c:v>51377</c:v>
                </c:pt>
                <c:pt idx="5">
                  <c:v>54310</c:v>
                </c:pt>
                <c:pt idx="6">
                  <c:v>59373</c:v>
                </c:pt>
                <c:pt idx="7">
                  <c:v>61157</c:v>
                </c:pt>
                <c:pt idx="8">
                  <c:v>68115</c:v>
                </c:pt>
                <c:pt idx="9">
                  <c:v>76402</c:v>
                </c:pt>
                <c:pt idx="10">
                  <c:v>90618</c:v>
                </c:pt>
                <c:pt idx="11">
                  <c:v>98473</c:v>
                </c:pt>
                <c:pt idx="12">
                  <c:v>110547</c:v>
                </c:pt>
                <c:pt idx="13">
                  <c:v>114988</c:v>
                </c:pt>
                <c:pt idx="14">
                  <c:v>114524</c:v>
                </c:pt>
                <c:pt idx="15">
                  <c:v>108047</c:v>
                </c:pt>
                <c:pt idx="16">
                  <c:v>129728</c:v>
                </c:pt>
                <c:pt idx="17">
                  <c:v>125657</c:v>
                </c:pt>
                <c:pt idx="18">
                  <c:v>115785</c:v>
                </c:pt>
                <c:pt idx="19">
                  <c:v>115899</c:v>
                </c:pt>
                <c:pt idx="20">
                  <c:v>116585</c:v>
                </c:pt>
                <c:pt idx="21">
                  <c:v>114806</c:v>
                </c:pt>
                <c:pt idx="22">
                  <c:v>117529</c:v>
                </c:pt>
                <c:pt idx="23">
                  <c:v>95702</c:v>
                </c:pt>
                <c:pt idx="24">
                  <c:v>95046</c:v>
                </c:pt>
                <c:pt idx="25">
                  <c:v>92501</c:v>
                </c:pt>
                <c:pt idx="26">
                  <c:v>76096</c:v>
                </c:pt>
                <c:pt idx="27">
                  <c:v>62243</c:v>
                </c:pt>
                <c:pt idx="28">
                  <c:v>60127</c:v>
                </c:pt>
                <c:pt idx="29">
                  <c:v>59376</c:v>
                </c:pt>
                <c:pt idx="30">
                  <c:v>59505</c:v>
                </c:pt>
              </c:numCache>
            </c:numRef>
          </c:val>
          <c:smooth val="1"/>
          <c:extLst>
            <c:ext xmlns:c16="http://schemas.microsoft.com/office/drawing/2014/chart" uri="{C3380CC4-5D6E-409C-BE32-E72D297353CC}">
              <c16:uniqueId val="{00000005-D60E-45EB-96B4-25A0CF98B306}"/>
            </c:ext>
          </c:extLst>
        </c:ser>
        <c:ser>
          <c:idx val="1"/>
          <c:order val="1"/>
          <c:tx>
            <c:strRef>
              <c:f>جدول9!$D$2</c:f>
              <c:strCache>
                <c:ptCount val="1"/>
                <c:pt idx="0">
                  <c:v>سزارين </c:v>
                </c:pt>
              </c:strCache>
            </c:strRef>
          </c:tx>
          <c:spPr>
            <a:ln w="44450">
              <a:solidFill>
                <a:srgbClr val="6C8533"/>
              </a:solidFill>
              <a:prstDash val="solid"/>
            </a:ln>
          </c:spPr>
          <c:marker>
            <c:symbol val="circle"/>
            <c:size val="8"/>
            <c:spPr>
              <a:solidFill>
                <a:srgbClr val="92D050"/>
              </a:solidFill>
              <a:ln>
                <a:solidFill>
                  <a:srgbClr val="333399"/>
                </a:solidFill>
                <a:prstDash val="solid"/>
              </a:ln>
            </c:spPr>
          </c:marker>
          <c:dLbls>
            <c:dLbl>
              <c:idx val="0"/>
              <c:layout>
                <c:manualLayout>
                  <c:x val="-1.8662584446851073E-2"/>
                  <c:y val="3.08700564971751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BF-43E3-AFF6-2EB46FEBE71E}"/>
                </c:ext>
              </c:extLst>
            </c:dLbl>
            <c:dLbl>
              <c:idx val="1"/>
              <c:delete val="1"/>
              <c:extLst>
                <c:ext xmlns:c15="http://schemas.microsoft.com/office/drawing/2012/chart" uri="{CE6537A1-D6FC-4f65-9D91-7224C49458BB}"/>
                <c:ext xmlns:c16="http://schemas.microsoft.com/office/drawing/2014/chart" uri="{C3380CC4-5D6E-409C-BE32-E72D297353CC}">
                  <c16:uniqueId val="{0000000F-95B5-4A72-8EC5-392429E8E9A9}"/>
                </c:ext>
              </c:extLst>
            </c:dLbl>
            <c:dLbl>
              <c:idx val="2"/>
              <c:delete val="1"/>
              <c:extLst>
                <c:ext xmlns:c15="http://schemas.microsoft.com/office/drawing/2012/chart" uri="{CE6537A1-D6FC-4f65-9D91-7224C49458BB}"/>
                <c:ext xmlns:c16="http://schemas.microsoft.com/office/drawing/2014/chart" uri="{C3380CC4-5D6E-409C-BE32-E72D297353CC}">
                  <c16:uniqueId val="{00000006-D60E-45EB-96B4-25A0CF98B306}"/>
                </c:ext>
              </c:extLst>
            </c:dLbl>
            <c:dLbl>
              <c:idx val="3"/>
              <c:layout>
                <c:manualLayout>
                  <c:x val="-1.4746693374806949E-2"/>
                  <c:y val="2.86101694915252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BF-43E3-AFF6-2EB46FEBE71E}"/>
                </c:ext>
              </c:extLst>
            </c:dLbl>
            <c:dLbl>
              <c:idx val="4"/>
              <c:delete val="1"/>
              <c:extLst>
                <c:ext xmlns:c15="http://schemas.microsoft.com/office/drawing/2012/chart" uri="{CE6537A1-D6FC-4f65-9D91-7224C49458BB}"/>
                <c:ext xmlns:c16="http://schemas.microsoft.com/office/drawing/2014/chart" uri="{C3380CC4-5D6E-409C-BE32-E72D297353CC}">
                  <c16:uniqueId val="{0000000E-95B5-4A72-8EC5-392429E8E9A9}"/>
                </c:ext>
              </c:extLst>
            </c:dLbl>
            <c:dLbl>
              <c:idx val="5"/>
              <c:delete val="1"/>
              <c:extLst>
                <c:ext xmlns:c15="http://schemas.microsoft.com/office/drawing/2012/chart" uri="{CE6537A1-D6FC-4f65-9D91-7224C49458BB}"/>
                <c:ext xmlns:c16="http://schemas.microsoft.com/office/drawing/2014/chart" uri="{C3380CC4-5D6E-409C-BE32-E72D297353CC}">
                  <c16:uniqueId val="{00000007-D60E-45EB-96B4-25A0CF98B306}"/>
                </c:ext>
              </c:extLst>
            </c:dLbl>
            <c:dLbl>
              <c:idx val="6"/>
              <c:delete val="1"/>
              <c:extLst>
                <c:ext xmlns:c15="http://schemas.microsoft.com/office/drawing/2012/chart" uri="{CE6537A1-D6FC-4f65-9D91-7224C49458BB}"/>
                <c:ext xmlns:c16="http://schemas.microsoft.com/office/drawing/2014/chart" uri="{C3380CC4-5D6E-409C-BE32-E72D297353CC}">
                  <c16:uniqueId val="{0000000D-95B5-4A72-8EC5-392429E8E9A9}"/>
                </c:ext>
              </c:extLst>
            </c:dLbl>
            <c:dLbl>
              <c:idx val="7"/>
              <c:layout>
                <c:manualLayout>
                  <c:x val="8.5134911393568158E-4"/>
                  <c:y val="9.9843409404332933E-3"/>
                </c:manualLayout>
              </c:layout>
              <c:spPr>
                <a:noFill/>
                <a:ln>
                  <a:noFill/>
                </a:ln>
                <a:effectLst/>
              </c:spPr>
              <c:txPr>
                <a:bodyPr wrap="square" lIns="38100" tIns="19050" rIns="38100" bIns="19050" anchor="ctr">
                  <a:noAutofit/>
                </a:bodyPr>
                <a:lstStyle/>
                <a:p>
                  <a:pPr>
                    <a:defRPr sz="800" b="0" i="0" baseline="0">
                      <a:solidFill>
                        <a:schemeClr val="accent3">
                          <a:lumMod val="50000"/>
                        </a:schemeClr>
                      </a:solidFill>
                      <a:latin typeface="IPT Nazanin" panose="00000400000000000000" pitchFamily="2" charset="2"/>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3.8252136786934718E-2"/>
                      <c:h val="2.6714533564660345E-2"/>
                    </c:manualLayout>
                  </c15:layout>
                </c:ext>
                <c:ext xmlns:c16="http://schemas.microsoft.com/office/drawing/2014/chart" uri="{C3380CC4-5D6E-409C-BE32-E72D297353CC}">
                  <c16:uniqueId val="{0000000C-95B5-4A72-8EC5-392429E8E9A9}"/>
                </c:ext>
              </c:extLst>
            </c:dLbl>
            <c:dLbl>
              <c:idx val="8"/>
              <c:delete val="1"/>
              <c:extLst>
                <c:ext xmlns:c15="http://schemas.microsoft.com/office/drawing/2012/chart" uri="{CE6537A1-D6FC-4f65-9D91-7224C49458BB}"/>
                <c:ext xmlns:c16="http://schemas.microsoft.com/office/drawing/2014/chart" uri="{C3380CC4-5D6E-409C-BE32-E72D297353CC}">
                  <c16:uniqueId val="{0000000B-95B5-4A72-8EC5-392429E8E9A9}"/>
                </c:ext>
              </c:extLst>
            </c:dLbl>
            <c:dLbl>
              <c:idx val="9"/>
              <c:delete val="1"/>
              <c:extLst>
                <c:ext xmlns:c15="http://schemas.microsoft.com/office/drawing/2012/chart" uri="{CE6537A1-D6FC-4f65-9D91-7224C49458BB}"/>
                <c:ext xmlns:c16="http://schemas.microsoft.com/office/drawing/2014/chart" uri="{C3380CC4-5D6E-409C-BE32-E72D297353CC}">
                  <c16:uniqueId val="{0000000A-95B5-4A72-8EC5-392429E8E9A9}"/>
                </c:ext>
              </c:extLst>
            </c:dLbl>
            <c:dLbl>
              <c:idx val="10"/>
              <c:delete val="1"/>
              <c:extLst>
                <c:ext xmlns:c15="http://schemas.microsoft.com/office/drawing/2012/chart" uri="{CE6537A1-D6FC-4f65-9D91-7224C49458BB}"/>
                <c:ext xmlns:c16="http://schemas.microsoft.com/office/drawing/2014/chart" uri="{C3380CC4-5D6E-409C-BE32-E72D297353CC}">
                  <c16:uniqueId val="{00000008-D60E-45EB-96B4-25A0CF98B306}"/>
                </c:ext>
              </c:extLst>
            </c:dLbl>
            <c:dLbl>
              <c:idx val="11"/>
              <c:delete val="1"/>
              <c:extLst>
                <c:ext xmlns:c15="http://schemas.microsoft.com/office/drawing/2012/chart" uri="{CE6537A1-D6FC-4f65-9D91-7224C49458BB}"/>
                <c:ext xmlns:c16="http://schemas.microsoft.com/office/drawing/2014/chart" uri="{C3380CC4-5D6E-409C-BE32-E72D297353CC}">
                  <c16:uniqueId val="{00000009-95B5-4A72-8EC5-392429E8E9A9}"/>
                </c:ext>
              </c:extLst>
            </c:dLbl>
            <c:dLbl>
              <c:idx val="12"/>
              <c:layout>
                <c:manualLayout>
                  <c:x val="-1.1030679076180728E-2"/>
                  <c:y val="3.1638418079095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0E-45EB-96B4-25A0CF98B306}"/>
                </c:ext>
              </c:extLst>
            </c:dLbl>
            <c:dLbl>
              <c:idx val="13"/>
              <c:delete val="1"/>
              <c:extLst>
                <c:ext xmlns:c15="http://schemas.microsoft.com/office/drawing/2012/chart" uri="{CE6537A1-D6FC-4f65-9D91-7224C49458BB}"/>
                <c:ext xmlns:c16="http://schemas.microsoft.com/office/drawing/2014/chart" uri="{C3380CC4-5D6E-409C-BE32-E72D297353CC}">
                  <c16:uniqueId val="{00000008-95B5-4A72-8EC5-392429E8E9A9}"/>
                </c:ext>
              </c:extLst>
            </c:dLbl>
            <c:dLbl>
              <c:idx val="14"/>
              <c:delete val="1"/>
              <c:extLst>
                <c:ext xmlns:c15="http://schemas.microsoft.com/office/drawing/2012/chart" uri="{CE6537A1-D6FC-4f65-9D91-7224C49458BB}"/>
                <c:ext xmlns:c16="http://schemas.microsoft.com/office/drawing/2014/chart" uri="{C3380CC4-5D6E-409C-BE32-E72D297353CC}">
                  <c16:uniqueId val="{0000000A-D60E-45EB-96B4-25A0CF98B306}"/>
                </c:ext>
              </c:extLst>
            </c:dLbl>
            <c:dLbl>
              <c:idx val="15"/>
              <c:delete val="1"/>
              <c:extLst>
                <c:ext xmlns:c15="http://schemas.microsoft.com/office/drawing/2012/chart" uri="{CE6537A1-D6FC-4f65-9D91-7224C49458BB}"/>
                <c:ext xmlns:c16="http://schemas.microsoft.com/office/drawing/2014/chart" uri="{C3380CC4-5D6E-409C-BE32-E72D297353CC}">
                  <c16:uniqueId val="{00000001-1FBF-43E3-AFF6-2EB46FEBE71E}"/>
                </c:ext>
              </c:extLst>
            </c:dLbl>
            <c:dLbl>
              <c:idx val="16"/>
              <c:delete val="1"/>
              <c:extLst>
                <c:ext xmlns:c15="http://schemas.microsoft.com/office/drawing/2012/chart" uri="{CE6537A1-D6FC-4f65-9D91-7224C49458BB}"/>
                <c:ext xmlns:c16="http://schemas.microsoft.com/office/drawing/2014/chart" uri="{C3380CC4-5D6E-409C-BE32-E72D297353CC}">
                  <c16:uniqueId val="{00000000-95B5-4A72-8EC5-392429E8E9A9}"/>
                </c:ext>
              </c:extLst>
            </c:dLbl>
            <c:dLbl>
              <c:idx val="17"/>
              <c:delete val="1"/>
              <c:extLst>
                <c:ext xmlns:c15="http://schemas.microsoft.com/office/drawing/2012/chart" uri="{CE6537A1-D6FC-4f65-9D91-7224C49458BB}"/>
                <c:ext xmlns:c16="http://schemas.microsoft.com/office/drawing/2014/chart" uri="{C3380CC4-5D6E-409C-BE32-E72D297353CC}">
                  <c16:uniqueId val="{00000007-95B5-4A72-8EC5-392429E8E9A9}"/>
                </c:ext>
              </c:extLst>
            </c:dLbl>
            <c:dLbl>
              <c:idx val="18"/>
              <c:layout>
                <c:manualLayout>
                  <c:x val="-1.9303688383316198E-2"/>
                  <c:y val="4.51977401129942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B5-4A72-8EC5-392429E8E9A9}"/>
                </c:ext>
              </c:extLst>
            </c:dLbl>
            <c:dLbl>
              <c:idx val="19"/>
              <c:delete val="1"/>
              <c:extLst>
                <c:ext xmlns:c15="http://schemas.microsoft.com/office/drawing/2012/chart" uri="{CE6537A1-D6FC-4f65-9D91-7224C49458BB}"/>
                <c:ext xmlns:c16="http://schemas.microsoft.com/office/drawing/2014/chart" uri="{C3380CC4-5D6E-409C-BE32-E72D297353CC}">
                  <c16:uniqueId val="{00000005-95B5-4A72-8EC5-392429E8E9A9}"/>
                </c:ext>
              </c:extLst>
            </c:dLbl>
            <c:dLbl>
              <c:idx val="20"/>
              <c:delete val="1"/>
              <c:extLst>
                <c:ext xmlns:c15="http://schemas.microsoft.com/office/drawing/2012/chart" uri="{CE6537A1-D6FC-4f65-9D91-7224C49458BB}"/>
                <c:ext xmlns:c16="http://schemas.microsoft.com/office/drawing/2014/chart" uri="{C3380CC4-5D6E-409C-BE32-E72D297353CC}">
                  <c16:uniqueId val="{00000004-95B5-4A72-8EC5-392429E8E9A9}"/>
                </c:ext>
              </c:extLst>
            </c:dLbl>
            <c:dLbl>
              <c:idx val="21"/>
              <c:delete val="1"/>
              <c:extLst>
                <c:ext xmlns:c15="http://schemas.microsoft.com/office/drawing/2012/chart" uri="{CE6537A1-D6FC-4f65-9D91-7224C49458BB}"/>
                <c:ext xmlns:c16="http://schemas.microsoft.com/office/drawing/2014/chart" uri="{C3380CC4-5D6E-409C-BE32-E72D297353CC}">
                  <c16:uniqueId val="{00000000-1FBF-43E3-AFF6-2EB46FEBE71E}"/>
                </c:ext>
              </c:extLst>
            </c:dLbl>
            <c:dLbl>
              <c:idx val="22"/>
              <c:delete val="1"/>
              <c:extLst>
                <c:ext xmlns:c15="http://schemas.microsoft.com/office/drawing/2012/chart" uri="{CE6537A1-D6FC-4f65-9D91-7224C49458BB}"/>
                <c:ext xmlns:c16="http://schemas.microsoft.com/office/drawing/2014/chart" uri="{C3380CC4-5D6E-409C-BE32-E72D297353CC}">
                  <c16:uniqueId val="{00000003-95B5-4A72-8EC5-392429E8E9A9}"/>
                </c:ext>
              </c:extLst>
            </c:dLbl>
            <c:dLbl>
              <c:idx val="23"/>
              <c:delete val="1"/>
              <c:extLst>
                <c:ext xmlns:c15="http://schemas.microsoft.com/office/drawing/2012/chart" uri="{CE6537A1-D6FC-4f65-9D91-7224C49458BB}"/>
                <c:ext xmlns:c16="http://schemas.microsoft.com/office/drawing/2014/chart" uri="{C3380CC4-5D6E-409C-BE32-E72D297353CC}">
                  <c16:uniqueId val="{00000002-95B5-4A72-8EC5-392429E8E9A9}"/>
                </c:ext>
              </c:extLst>
            </c:dLbl>
            <c:dLbl>
              <c:idx val="24"/>
              <c:delete val="1"/>
              <c:extLst>
                <c:ext xmlns:c15="http://schemas.microsoft.com/office/drawing/2012/chart" uri="{CE6537A1-D6FC-4f65-9D91-7224C49458BB}"/>
                <c:ext xmlns:c16="http://schemas.microsoft.com/office/drawing/2014/chart" uri="{C3380CC4-5D6E-409C-BE32-E72D297353CC}">
                  <c16:uniqueId val="{00000001-95B5-4A72-8EC5-392429E8E9A9}"/>
                </c:ext>
              </c:extLst>
            </c:dLbl>
            <c:dLbl>
              <c:idx val="25"/>
              <c:layout>
                <c:manualLayout>
                  <c:x val="-4.0665314974201235E-2"/>
                  <c:y val="3.597740112994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22-482C-BF6B-A53E96A1C7C4}"/>
                </c:ext>
              </c:extLst>
            </c:dLbl>
            <c:dLbl>
              <c:idx val="26"/>
              <c:layout>
                <c:manualLayout>
                  <c:x val="-6.8543076376052781E-2"/>
                  <c:y val="3.597740112994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22-482C-BF6B-A53E96A1C7C4}"/>
                </c:ext>
              </c:extLst>
            </c:dLbl>
            <c:dLbl>
              <c:idx val="27"/>
              <c:layout>
                <c:manualLayout>
                  <c:x val="-7.1147880041365047E-2"/>
                  <c:y val="3.9485920192179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5D-448D-AB2E-446D976176DA}"/>
                </c:ext>
              </c:extLst>
            </c:dLbl>
            <c:dLbl>
              <c:idx val="28"/>
              <c:layout>
                <c:manualLayout>
                  <c:x val="-4.4508790072388935E-2"/>
                  <c:y val="6.88644512656256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5D-448D-AB2E-446D976176DA}"/>
                </c:ext>
              </c:extLst>
            </c:dLbl>
            <c:dLbl>
              <c:idx val="29"/>
              <c:layout>
                <c:manualLayout>
                  <c:x val="-3.2319889693209237E-2"/>
                  <c:y val="5.75650162373771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5D-448D-AB2E-446D976176DA}"/>
                </c:ext>
              </c:extLst>
            </c:dLbl>
            <c:spPr>
              <a:noFill/>
              <a:ln>
                <a:noFill/>
              </a:ln>
              <a:effectLst/>
            </c:spPr>
            <c:txPr>
              <a:bodyPr wrap="square" lIns="38100" tIns="19050" rIns="38100" bIns="19050" anchor="ctr">
                <a:spAutoFit/>
              </a:bodyPr>
              <a:lstStyle/>
              <a:p>
                <a:pPr>
                  <a:defRPr sz="800" b="0" i="0" baseline="0">
                    <a:solidFill>
                      <a:schemeClr val="accent3">
                        <a:lumMod val="50000"/>
                      </a:schemeClr>
                    </a:solidFill>
                    <a:latin typeface="IPT Nazanin" panose="00000400000000000000" pitchFamily="2" charset="2"/>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جدول9!$A$3:$A$33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جدول9!$D$3:$D$33</c:f>
              <c:numCache>
                <c:formatCode>0</c:formatCode>
                <c:ptCount val="31"/>
                <c:pt idx="0">
                  <c:v>10888</c:v>
                </c:pt>
                <c:pt idx="1">
                  <c:v>12707</c:v>
                </c:pt>
                <c:pt idx="2">
                  <c:v>14684</c:v>
                </c:pt>
                <c:pt idx="3">
                  <c:v>19487</c:v>
                </c:pt>
                <c:pt idx="4">
                  <c:v>24080</c:v>
                </c:pt>
                <c:pt idx="5">
                  <c:v>29975</c:v>
                </c:pt>
                <c:pt idx="6">
                  <c:v>35952</c:v>
                </c:pt>
                <c:pt idx="7">
                  <c:v>43896</c:v>
                </c:pt>
                <c:pt idx="8">
                  <c:v>54513</c:v>
                </c:pt>
                <c:pt idx="9">
                  <c:v>57970</c:v>
                </c:pt>
                <c:pt idx="10">
                  <c:v>63834</c:v>
                </c:pt>
                <c:pt idx="11">
                  <c:v>68002</c:v>
                </c:pt>
                <c:pt idx="12">
                  <c:v>73955</c:v>
                </c:pt>
                <c:pt idx="13">
                  <c:v>78936</c:v>
                </c:pt>
                <c:pt idx="14">
                  <c:v>80725</c:v>
                </c:pt>
                <c:pt idx="15">
                  <c:v>84574</c:v>
                </c:pt>
                <c:pt idx="16">
                  <c:v>91577</c:v>
                </c:pt>
                <c:pt idx="17">
                  <c:v>94766</c:v>
                </c:pt>
                <c:pt idx="18">
                  <c:v>93318</c:v>
                </c:pt>
                <c:pt idx="19">
                  <c:v>95870</c:v>
                </c:pt>
                <c:pt idx="20">
                  <c:v>99291</c:v>
                </c:pt>
                <c:pt idx="21">
                  <c:v>96164</c:v>
                </c:pt>
                <c:pt idx="22">
                  <c:v>90009</c:v>
                </c:pt>
                <c:pt idx="23">
                  <c:v>80958</c:v>
                </c:pt>
                <c:pt idx="24">
                  <c:v>76821</c:v>
                </c:pt>
                <c:pt idx="25">
                  <c:v>73857</c:v>
                </c:pt>
                <c:pt idx="26">
                  <c:v>58820</c:v>
                </c:pt>
                <c:pt idx="27">
                  <c:v>47987</c:v>
                </c:pt>
                <c:pt idx="28">
                  <c:v>46776</c:v>
                </c:pt>
                <c:pt idx="29">
                  <c:v>46872</c:v>
                </c:pt>
                <c:pt idx="30">
                  <c:v>47934</c:v>
                </c:pt>
              </c:numCache>
            </c:numRef>
          </c:val>
          <c:smooth val="1"/>
          <c:extLst>
            <c:ext xmlns:c16="http://schemas.microsoft.com/office/drawing/2014/chart" uri="{C3380CC4-5D6E-409C-BE32-E72D297353CC}">
              <c16:uniqueId val="{0000000B-D60E-45EB-96B4-25A0CF98B306}"/>
            </c:ext>
          </c:extLst>
        </c:ser>
        <c:dLbls>
          <c:showLegendKey val="0"/>
          <c:showVal val="0"/>
          <c:showCatName val="0"/>
          <c:showSerName val="0"/>
          <c:showPercent val="0"/>
          <c:showBubbleSize val="0"/>
        </c:dLbls>
        <c:marker val="1"/>
        <c:smooth val="0"/>
        <c:axId val="76842496"/>
        <c:axId val="76844032"/>
      </c:lineChart>
      <c:catAx>
        <c:axId val="76842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baseline="0">
                <a:latin typeface="IPT Nazanin" panose="00000400000000000000" pitchFamily="2" charset="2"/>
              </a:defRPr>
            </a:pPr>
            <a:endParaRPr lang="en-US"/>
          </a:p>
        </c:txPr>
        <c:crossAx val="76844032"/>
        <c:crosses val="autoZero"/>
        <c:auto val="1"/>
        <c:lblAlgn val="ctr"/>
        <c:lblOffset val="100"/>
        <c:tickLblSkip val="1"/>
        <c:tickMarkSkip val="1"/>
        <c:noMultiLvlLbl val="0"/>
      </c:catAx>
      <c:valAx>
        <c:axId val="7684403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baseline="0">
                <a:latin typeface="IPT Nazanin" panose="00000400000000000000" pitchFamily="2" charset="2"/>
              </a:defRPr>
            </a:pPr>
            <a:endParaRPr lang="en-US"/>
          </a:p>
        </c:txPr>
        <c:crossAx val="76842496"/>
        <c:crosses val="autoZero"/>
        <c:crossBetween val="between"/>
      </c:valAx>
      <c:spPr>
        <a:noFill/>
        <a:ln w="0">
          <a:solidFill>
            <a:srgbClr val="808080"/>
          </a:solidFill>
          <a:prstDash val="solid"/>
        </a:ln>
      </c:spPr>
    </c:plotArea>
    <c:legend>
      <c:legendPos val="b"/>
      <c:layout>
        <c:manualLayout>
          <c:xMode val="edge"/>
          <c:yMode val="edge"/>
          <c:x val="0.33436626523028984"/>
          <c:y val="0.93049922149561815"/>
          <c:w val="0.32954153740089631"/>
          <c:h val="4.9717514124293788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a-IR" sz="1200"/>
              <a:t>نمودار13- تعداد بیماران  بستری شده در بیمارستانهای ملکی سازمان طی سالهای 1402-1372</a:t>
            </a:r>
          </a:p>
        </c:rich>
      </c:tx>
      <c:layout>
        <c:manualLayout>
          <c:xMode val="edge"/>
          <c:yMode val="edge"/>
          <c:x val="0.19990076731618475"/>
          <c:y val="1.3310200631700698E-2"/>
        </c:manualLayout>
      </c:layout>
      <c:overlay val="0"/>
      <c:spPr>
        <a:noFill/>
        <a:ln w="25400">
          <a:noFill/>
        </a:ln>
      </c:spPr>
    </c:title>
    <c:autoTitleDeleted val="0"/>
    <c:plotArea>
      <c:layout>
        <c:manualLayout>
          <c:layoutTarget val="inner"/>
          <c:xMode val="edge"/>
          <c:yMode val="edge"/>
          <c:x val="5.9632328792406639E-2"/>
          <c:y val="0.10415498910093865"/>
          <c:w val="0.81822000510805715"/>
          <c:h val="0.75694078918101337"/>
        </c:manualLayout>
      </c:layout>
      <c:lineChart>
        <c:grouping val="standard"/>
        <c:varyColors val="0"/>
        <c:ser>
          <c:idx val="0"/>
          <c:order val="0"/>
          <c:tx>
            <c:strRef>
              <c:f>جدول10!$C$2</c:f>
              <c:strCache>
                <c:ptCount val="1"/>
                <c:pt idx="0">
                  <c:v>تامين اجتماعي </c:v>
                </c:pt>
              </c:strCache>
            </c:strRef>
          </c:tx>
          <c:spPr>
            <a:ln w="38100">
              <a:solidFill>
                <a:srgbClr val="003300"/>
              </a:solidFill>
              <a:prstDash val="solid"/>
            </a:ln>
          </c:spPr>
          <c:marker>
            <c:symbol val="diamond"/>
            <c:size val="8"/>
            <c:spPr>
              <a:solidFill>
                <a:srgbClr val="FFFF99"/>
              </a:solidFill>
              <a:ln>
                <a:solidFill>
                  <a:srgbClr val="003300"/>
                </a:solidFill>
                <a:prstDash val="solid"/>
              </a:ln>
            </c:spPr>
          </c:marker>
          <c:dLbls>
            <c:dLbl>
              <c:idx val="1"/>
              <c:delete val="1"/>
              <c:extLst>
                <c:ext xmlns:c15="http://schemas.microsoft.com/office/drawing/2012/chart" uri="{CE6537A1-D6FC-4f65-9D91-7224C49458BB}"/>
                <c:ext xmlns:c16="http://schemas.microsoft.com/office/drawing/2014/chart" uri="{C3380CC4-5D6E-409C-BE32-E72D297353CC}">
                  <c16:uniqueId val="{00000000-EF8A-428F-936A-D25918BA64E1}"/>
                </c:ext>
              </c:extLst>
            </c:dLbl>
            <c:dLbl>
              <c:idx val="2"/>
              <c:delete val="1"/>
              <c:extLst>
                <c:ext xmlns:c15="http://schemas.microsoft.com/office/drawing/2012/chart" uri="{CE6537A1-D6FC-4f65-9D91-7224C49458BB}"/>
                <c:ext xmlns:c16="http://schemas.microsoft.com/office/drawing/2014/chart" uri="{C3380CC4-5D6E-409C-BE32-E72D297353CC}">
                  <c16:uniqueId val="{0000000F-7B87-4FF4-88E5-C4B28D2D2CA0}"/>
                </c:ext>
              </c:extLst>
            </c:dLbl>
            <c:dLbl>
              <c:idx val="3"/>
              <c:delete val="1"/>
              <c:extLst>
                <c:ext xmlns:c15="http://schemas.microsoft.com/office/drawing/2012/chart" uri="{CE6537A1-D6FC-4f65-9D91-7224C49458BB}"/>
                <c:ext xmlns:c16="http://schemas.microsoft.com/office/drawing/2014/chart" uri="{C3380CC4-5D6E-409C-BE32-E72D297353CC}">
                  <c16:uniqueId val="{0000000E-7B87-4FF4-88E5-C4B28D2D2CA0}"/>
                </c:ext>
              </c:extLst>
            </c:dLbl>
            <c:dLbl>
              <c:idx val="4"/>
              <c:delete val="1"/>
              <c:extLst>
                <c:ext xmlns:c15="http://schemas.microsoft.com/office/drawing/2012/chart" uri="{CE6537A1-D6FC-4f65-9D91-7224C49458BB}"/>
                <c:ext xmlns:c16="http://schemas.microsoft.com/office/drawing/2014/chart" uri="{C3380CC4-5D6E-409C-BE32-E72D297353CC}">
                  <c16:uniqueId val="{00000001-EF8A-428F-936A-D25918BA64E1}"/>
                </c:ext>
              </c:extLst>
            </c:dLbl>
            <c:dLbl>
              <c:idx val="6"/>
              <c:delete val="1"/>
              <c:extLst>
                <c:ext xmlns:c15="http://schemas.microsoft.com/office/drawing/2012/chart" uri="{CE6537A1-D6FC-4f65-9D91-7224C49458BB}"/>
                <c:ext xmlns:c16="http://schemas.microsoft.com/office/drawing/2014/chart" uri="{C3380CC4-5D6E-409C-BE32-E72D297353CC}">
                  <c16:uniqueId val="{00000002-EF8A-428F-936A-D25918BA64E1}"/>
                </c:ext>
              </c:extLst>
            </c:dLbl>
            <c:dLbl>
              <c:idx val="7"/>
              <c:delete val="1"/>
              <c:extLst>
                <c:ext xmlns:c15="http://schemas.microsoft.com/office/drawing/2012/chart" uri="{CE6537A1-D6FC-4f65-9D91-7224C49458BB}"/>
                <c:ext xmlns:c16="http://schemas.microsoft.com/office/drawing/2014/chart" uri="{C3380CC4-5D6E-409C-BE32-E72D297353CC}">
                  <c16:uniqueId val="{0000000A-7B87-4FF4-88E5-C4B28D2D2CA0}"/>
                </c:ext>
              </c:extLst>
            </c:dLbl>
            <c:dLbl>
              <c:idx val="8"/>
              <c:delete val="1"/>
              <c:extLst>
                <c:ext xmlns:c15="http://schemas.microsoft.com/office/drawing/2012/chart" uri="{CE6537A1-D6FC-4f65-9D91-7224C49458BB}"/>
                <c:ext xmlns:c16="http://schemas.microsoft.com/office/drawing/2014/chart" uri="{C3380CC4-5D6E-409C-BE32-E72D297353CC}">
                  <c16:uniqueId val="{00000003-EF8A-428F-936A-D25918BA64E1}"/>
                </c:ext>
              </c:extLst>
            </c:dLbl>
            <c:dLbl>
              <c:idx val="9"/>
              <c:layout>
                <c:manualLayout>
                  <c:x val="-5.8068885348162728E-2"/>
                  <c:y val="-2.18007774085930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87-4FF4-88E5-C4B28D2D2CA0}"/>
                </c:ext>
              </c:extLst>
            </c:dLbl>
            <c:dLbl>
              <c:idx val="10"/>
              <c:delete val="1"/>
              <c:extLst>
                <c:ext xmlns:c15="http://schemas.microsoft.com/office/drawing/2012/chart" uri="{CE6537A1-D6FC-4f65-9D91-7224C49458BB}"/>
                <c:ext xmlns:c16="http://schemas.microsoft.com/office/drawing/2014/chart" uri="{C3380CC4-5D6E-409C-BE32-E72D297353CC}">
                  <c16:uniqueId val="{00000004-EF8A-428F-936A-D25918BA64E1}"/>
                </c:ext>
              </c:extLst>
            </c:dLbl>
            <c:dLbl>
              <c:idx val="11"/>
              <c:delete val="1"/>
              <c:extLst>
                <c:ext xmlns:c15="http://schemas.microsoft.com/office/drawing/2012/chart" uri="{CE6537A1-D6FC-4f65-9D91-7224C49458BB}"/>
                <c:ext xmlns:c16="http://schemas.microsoft.com/office/drawing/2014/chart" uri="{C3380CC4-5D6E-409C-BE32-E72D297353CC}">
                  <c16:uniqueId val="{0000000B-7B87-4FF4-88E5-C4B28D2D2CA0}"/>
                </c:ext>
              </c:extLst>
            </c:dLbl>
            <c:dLbl>
              <c:idx val="12"/>
              <c:delete val="1"/>
              <c:extLst>
                <c:ext xmlns:c15="http://schemas.microsoft.com/office/drawing/2012/chart" uri="{CE6537A1-D6FC-4f65-9D91-7224C49458BB}"/>
                <c:ext xmlns:c16="http://schemas.microsoft.com/office/drawing/2014/chart" uri="{C3380CC4-5D6E-409C-BE32-E72D297353CC}">
                  <c16:uniqueId val="{00000005-EF8A-428F-936A-D25918BA64E1}"/>
                </c:ext>
              </c:extLst>
            </c:dLbl>
            <c:dLbl>
              <c:idx val="13"/>
              <c:delete val="1"/>
              <c:extLst>
                <c:ext xmlns:c15="http://schemas.microsoft.com/office/drawing/2012/chart" uri="{CE6537A1-D6FC-4f65-9D91-7224C49458BB}"/>
                <c:ext xmlns:c16="http://schemas.microsoft.com/office/drawing/2014/chart" uri="{C3380CC4-5D6E-409C-BE32-E72D297353CC}">
                  <c16:uniqueId val="{00000009-7B87-4FF4-88E5-C4B28D2D2CA0}"/>
                </c:ext>
              </c:extLst>
            </c:dLbl>
            <c:dLbl>
              <c:idx val="14"/>
              <c:delete val="1"/>
              <c:extLst>
                <c:ext xmlns:c15="http://schemas.microsoft.com/office/drawing/2012/chart" uri="{CE6537A1-D6FC-4f65-9D91-7224C49458BB}"/>
                <c:ext xmlns:c16="http://schemas.microsoft.com/office/drawing/2014/chart" uri="{C3380CC4-5D6E-409C-BE32-E72D297353CC}">
                  <c16:uniqueId val="{00000006-EF8A-428F-936A-D25918BA64E1}"/>
                </c:ext>
              </c:extLst>
            </c:dLbl>
            <c:dLbl>
              <c:idx val="16"/>
              <c:delete val="1"/>
              <c:extLst>
                <c:ext xmlns:c15="http://schemas.microsoft.com/office/drawing/2012/chart" uri="{CE6537A1-D6FC-4f65-9D91-7224C49458BB}"/>
                <c:ext xmlns:c16="http://schemas.microsoft.com/office/drawing/2014/chart" uri="{C3380CC4-5D6E-409C-BE32-E72D297353CC}">
                  <c16:uniqueId val="{00000007-EF8A-428F-936A-D25918BA64E1}"/>
                </c:ext>
              </c:extLst>
            </c:dLbl>
            <c:dLbl>
              <c:idx val="17"/>
              <c:delete val="1"/>
              <c:extLst>
                <c:ext xmlns:c15="http://schemas.microsoft.com/office/drawing/2012/chart" uri="{CE6537A1-D6FC-4f65-9D91-7224C49458BB}"/>
                <c:ext xmlns:c16="http://schemas.microsoft.com/office/drawing/2014/chart" uri="{C3380CC4-5D6E-409C-BE32-E72D297353CC}">
                  <c16:uniqueId val="{0000000C-7B87-4FF4-88E5-C4B28D2D2CA0}"/>
                </c:ext>
              </c:extLst>
            </c:dLbl>
            <c:dLbl>
              <c:idx val="18"/>
              <c:delete val="1"/>
              <c:extLst>
                <c:ext xmlns:c15="http://schemas.microsoft.com/office/drawing/2012/chart" uri="{CE6537A1-D6FC-4f65-9D91-7224C49458BB}"/>
                <c:ext xmlns:c16="http://schemas.microsoft.com/office/drawing/2014/chart" uri="{C3380CC4-5D6E-409C-BE32-E72D297353CC}">
                  <c16:uniqueId val="{00000007-7B87-4FF4-88E5-C4B28D2D2CA0}"/>
                </c:ext>
              </c:extLst>
            </c:dLbl>
            <c:dLbl>
              <c:idx val="19"/>
              <c:delete val="1"/>
              <c:extLst>
                <c:ext xmlns:c15="http://schemas.microsoft.com/office/drawing/2012/chart" uri="{CE6537A1-D6FC-4f65-9D91-7224C49458BB}"/>
                <c:ext xmlns:c16="http://schemas.microsoft.com/office/drawing/2014/chart" uri="{C3380CC4-5D6E-409C-BE32-E72D297353CC}">
                  <c16:uniqueId val="{00000005-7B87-4FF4-88E5-C4B28D2D2CA0}"/>
                </c:ext>
              </c:extLst>
            </c:dLbl>
            <c:dLbl>
              <c:idx val="20"/>
              <c:layout>
                <c:manualLayout>
                  <c:x val="-5.3521593151424844E-2"/>
                  <c:y val="-3.3093998843364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87-4FF4-88E5-C4B28D2D2CA0}"/>
                </c:ext>
              </c:extLst>
            </c:dLbl>
            <c:dLbl>
              <c:idx val="21"/>
              <c:delete val="1"/>
              <c:extLst>
                <c:ext xmlns:c15="http://schemas.microsoft.com/office/drawing/2012/chart" uri="{CE6537A1-D6FC-4f65-9D91-7224C49458BB}"/>
                <c:ext xmlns:c16="http://schemas.microsoft.com/office/drawing/2014/chart" uri="{C3380CC4-5D6E-409C-BE32-E72D297353CC}">
                  <c16:uniqueId val="{00000004-7B87-4FF4-88E5-C4B28D2D2CA0}"/>
                </c:ext>
              </c:extLst>
            </c:dLbl>
            <c:dLbl>
              <c:idx val="22"/>
              <c:delete val="1"/>
              <c:extLst>
                <c:ext xmlns:c15="http://schemas.microsoft.com/office/drawing/2012/chart" uri="{CE6537A1-D6FC-4f65-9D91-7224C49458BB}"/>
                <c:ext xmlns:c16="http://schemas.microsoft.com/office/drawing/2014/chart" uri="{C3380CC4-5D6E-409C-BE32-E72D297353CC}">
                  <c16:uniqueId val="{00000003-7B87-4FF4-88E5-C4B28D2D2CA0}"/>
                </c:ext>
              </c:extLst>
            </c:dLbl>
            <c:dLbl>
              <c:idx val="23"/>
              <c:layout>
                <c:manualLayout>
                  <c:x val="-1.5702975080545127E-2"/>
                  <c:y val="5.50353663419191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87-4FF4-88E5-C4B28D2D2CA0}"/>
                </c:ext>
              </c:extLst>
            </c:dLbl>
            <c:dLbl>
              <c:idx val="24"/>
              <c:delete val="1"/>
              <c:extLst>
                <c:ext xmlns:c15="http://schemas.microsoft.com/office/drawing/2012/chart" uri="{CE6537A1-D6FC-4f65-9D91-7224C49458BB}"/>
                <c:ext xmlns:c16="http://schemas.microsoft.com/office/drawing/2014/chart" uri="{C3380CC4-5D6E-409C-BE32-E72D297353CC}">
                  <c16:uniqueId val="{00000002-7B87-4FF4-88E5-C4B28D2D2CA0}"/>
                </c:ext>
              </c:extLst>
            </c:dLbl>
            <c:dLbl>
              <c:idx val="25"/>
              <c:layout>
                <c:manualLayout>
                  <c:x val="-2.1090310970694331E-2"/>
                  <c:y val="5.9412429378531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AE-417A-941C-DCE0D939E372}"/>
                </c:ext>
              </c:extLst>
            </c:dLbl>
            <c:dLbl>
              <c:idx val="26"/>
              <c:layout>
                <c:manualLayout>
                  <c:x val="-5.9865319316988166E-4"/>
                  <c:y val="-4.35706214689265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4D-4150-9C3C-4CC2A2A72C1E}"/>
                </c:ext>
              </c:extLst>
            </c:dLbl>
            <c:dLbl>
              <c:idx val="27"/>
              <c:layout>
                <c:manualLayout>
                  <c:x val="-2.3040330920372387E-2"/>
                  <c:y val="6.04124738644958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9C-4ADB-871D-C4E5B6DCAC98}"/>
                </c:ext>
              </c:extLst>
            </c:dLbl>
            <c:dLbl>
              <c:idx val="30"/>
              <c:layout>
                <c:manualLayout>
                  <c:x val="-2.0030019515399351E-2"/>
                  <c:y val="-5.5841807909604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AE-417A-941C-DCE0D939E372}"/>
                </c:ext>
              </c:extLst>
            </c:dLbl>
            <c:spPr>
              <a:noFill/>
              <a:ln>
                <a:noFill/>
              </a:ln>
              <a:effectLst/>
            </c:spPr>
            <c:txPr>
              <a:bodyPr rot="-5400000" vert="horz" wrap="square" lIns="38100" tIns="19050" rIns="38100" bIns="19050" anchor="ctr">
                <a:spAutoFit/>
              </a:bodyPr>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جدول10!$A$3:$A$33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جدول10!$C$3:$C$33</c:f>
              <c:numCache>
                <c:formatCode>0</c:formatCode>
                <c:ptCount val="31"/>
                <c:pt idx="0">
                  <c:v>137492</c:v>
                </c:pt>
                <c:pt idx="1">
                  <c:v>149832</c:v>
                </c:pt>
                <c:pt idx="2">
                  <c:v>191032</c:v>
                </c:pt>
                <c:pt idx="3">
                  <c:v>237648</c:v>
                </c:pt>
                <c:pt idx="4">
                  <c:v>284141</c:v>
                </c:pt>
                <c:pt idx="5">
                  <c:v>325859</c:v>
                </c:pt>
                <c:pt idx="6">
                  <c:v>353562</c:v>
                </c:pt>
                <c:pt idx="7">
                  <c:v>392593</c:v>
                </c:pt>
                <c:pt idx="8">
                  <c:v>433674</c:v>
                </c:pt>
                <c:pt idx="9">
                  <c:v>456955</c:v>
                </c:pt>
                <c:pt idx="10">
                  <c:v>466504</c:v>
                </c:pt>
                <c:pt idx="11">
                  <c:v>492156</c:v>
                </c:pt>
                <c:pt idx="12">
                  <c:v>491008</c:v>
                </c:pt>
                <c:pt idx="13">
                  <c:v>502567</c:v>
                </c:pt>
                <c:pt idx="14">
                  <c:v>520842</c:v>
                </c:pt>
                <c:pt idx="15">
                  <c:v>541548</c:v>
                </c:pt>
                <c:pt idx="16">
                  <c:v>583308</c:v>
                </c:pt>
                <c:pt idx="17">
                  <c:v>614208</c:v>
                </c:pt>
                <c:pt idx="18">
                  <c:v>620379</c:v>
                </c:pt>
                <c:pt idx="19">
                  <c:v>634237</c:v>
                </c:pt>
                <c:pt idx="20">
                  <c:v>651235</c:v>
                </c:pt>
                <c:pt idx="21">
                  <c:v>732713</c:v>
                </c:pt>
                <c:pt idx="22">
                  <c:v>784024</c:v>
                </c:pt>
                <c:pt idx="23">
                  <c:v>839591</c:v>
                </c:pt>
                <c:pt idx="24">
                  <c:v>863872</c:v>
                </c:pt>
                <c:pt idx="25">
                  <c:v>890063</c:v>
                </c:pt>
                <c:pt idx="26">
                  <c:v>831532</c:v>
                </c:pt>
                <c:pt idx="27">
                  <c:v>554346</c:v>
                </c:pt>
                <c:pt idx="28">
                  <c:v>686637</c:v>
                </c:pt>
                <c:pt idx="29">
                  <c:v>768525</c:v>
                </c:pt>
                <c:pt idx="30">
                  <c:v>802194</c:v>
                </c:pt>
              </c:numCache>
            </c:numRef>
          </c:val>
          <c:smooth val="0"/>
          <c:extLst>
            <c:ext xmlns:c16="http://schemas.microsoft.com/office/drawing/2014/chart" uri="{C3380CC4-5D6E-409C-BE32-E72D297353CC}">
              <c16:uniqueId val="{00000008-EF8A-428F-936A-D25918BA64E1}"/>
            </c:ext>
          </c:extLst>
        </c:ser>
        <c:ser>
          <c:idx val="1"/>
          <c:order val="1"/>
          <c:tx>
            <c:strRef>
              <c:f>جدول10!$D$2</c:f>
              <c:strCache>
                <c:ptCount val="1"/>
                <c:pt idx="0">
                  <c:v>ساير بيمه ها </c:v>
                </c:pt>
              </c:strCache>
            </c:strRef>
          </c:tx>
          <c:marker>
            <c:symbol val="circle"/>
            <c:size val="6"/>
          </c:marker>
          <c:dLbls>
            <c:dLbl>
              <c:idx val="0"/>
              <c:delete val="1"/>
              <c:extLst>
                <c:ext xmlns:c15="http://schemas.microsoft.com/office/drawing/2012/chart" uri="{CE6537A1-D6FC-4f65-9D91-7224C49458BB}"/>
                <c:ext xmlns:c16="http://schemas.microsoft.com/office/drawing/2014/chart" uri="{C3380CC4-5D6E-409C-BE32-E72D297353CC}">
                  <c16:uniqueId val="{00000016-7B87-4FF4-88E5-C4B28D2D2CA0}"/>
                </c:ext>
              </c:extLst>
            </c:dLbl>
            <c:dLbl>
              <c:idx val="1"/>
              <c:delete val="1"/>
              <c:extLst>
                <c:ext xmlns:c15="http://schemas.microsoft.com/office/drawing/2012/chart" uri="{CE6537A1-D6FC-4f65-9D91-7224C49458BB}"/>
                <c:ext xmlns:c16="http://schemas.microsoft.com/office/drawing/2014/chart" uri="{C3380CC4-5D6E-409C-BE32-E72D297353CC}">
                  <c16:uniqueId val="{00000015-7B87-4FF4-88E5-C4B28D2D2CA0}"/>
                </c:ext>
              </c:extLst>
            </c:dLbl>
            <c:dLbl>
              <c:idx val="2"/>
              <c:delete val="1"/>
              <c:extLst>
                <c:ext xmlns:c15="http://schemas.microsoft.com/office/drawing/2012/chart" uri="{CE6537A1-D6FC-4f65-9D91-7224C49458BB}"/>
                <c:ext xmlns:c16="http://schemas.microsoft.com/office/drawing/2014/chart" uri="{C3380CC4-5D6E-409C-BE32-E72D297353CC}">
                  <c16:uniqueId val="{0000001A-7B87-4FF4-88E5-C4B28D2D2CA0}"/>
                </c:ext>
              </c:extLst>
            </c:dLbl>
            <c:dLbl>
              <c:idx val="4"/>
              <c:delete val="1"/>
              <c:extLst>
                <c:ext xmlns:c15="http://schemas.microsoft.com/office/drawing/2012/chart" uri="{CE6537A1-D6FC-4f65-9D91-7224C49458BB}"/>
                <c:ext xmlns:c16="http://schemas.microsoft.com/office/drawing/2014/chart" uri="{C3380CC4-5D6E-409C-BE32-E72D297353CC}">
                  <c16:uniqueId val="{0000003D-7B87-4FF4-88E5-C4B28D2D2CA0}"/>
                </c:ext>
              </c:extLst>
            </c:dLbl>
            <c:dLbl>
              <c:idx val="5"/>
              <c:delete val="1"/>
              <c:extLst>
                <c:ext xmlns:c15="http://schemas.microsoft.com/office/drawing/2012/chart" uri="{CE6537A1-D6FC-4f65-9D91-7224C49458BB}"/>
                <c:ext xmlns:c16="http://schemas.microsoft.com/office/drawing/2014/chart" uri="{C3380CC4-5D6E-409C-BE32-E72D297353CC}">
                  <c16:uniqueId val="{0000003A-7B87-4FF4-88E5-C4B28D2D2CA0}"/>
                </c:ext>
              </c:extLst>
            </c:dLbl>
            <c:dLbl>
              <c:idx val="7"/>
              <c:delete val="1"/>
              <c:extLst>
                <c:ext xmlns:c15="http://schemas.microsoft.com/office/drawing/2012/chart" uri="{CE6537A1-D6FC-4f65-9D91-7224C49458BB}"/>
                <c:ext xmlns:c16="http://schemas.microsoft.com/office/drawing/2014/chart" uri="{C3380CC4-5D6E-409C-BE32-E72D297353CC}">
                  <c16:uniqueId val="{00000039-7B87-4FF4-88E5-C4B28D2D2CA0}"/>
                </c:ext>
              </c:extLst>
            </c:dLbl>
            <c:dLbl>
              <c:idx val="8"/>
              <c:delete val="1"/>
              <c:extLst>
                <c:ext xmlns:c15="http://schemas.microsoft.com/office/drawing/2012/chart" uri="{CE6537A1-D6FC-4f65-9D91-7224C49458BB}"/>
                <c:ext xmlns:c16="http://schemas.microsoft.com/office/drawing/2014/chart" uri="{C3380CC4-5D6E-409C-BE32-E72D297353CC}">
                  <c16:uniqueId val="{00000038-7B87-4FF4-88E5-C4B28D2D2CA0}"/>
                </c:ext>
              </c:extLst>
            </c:dLbl>
            <c:dLbl>
              <c:idx val="9"/>
              <c:delete val="1"/>
              <c:extLst>
                <c:ext xmlns:c15="http://schemas.microsoft.com/office/drawing/2012/chart" uri="{CE6537A1-D6FC-4f65-9D91-7224C49458BB}"/>
                <c:ext xmlns:c16="http://schemas.microsoft.com/office/drawing/2014/chart" uri="{C3380CC4-5D6E-409C-BE32-E72D297353CC}">
                  <c16:uniqueId val="{0000003E-7B87-4FF4-88E5-C4B28D2D2CA0}"/>
                </c:ext>
              </c:extLst>
            </c:dLbl>
            <c:dLbl>
              <c:idx val="11"/>
              <c:delete val="1"/>
              <c:extLst>
                <c:ext xmlns:c15="http://schemas.microsoft.com/office/drawing/2012/chart" uri="{CE6537A1-D6FC-4f65-9D91-7224C49458BB}"/>
                <c:ext xmlns:c16="http://schemas.microsoft.com/office/drawing/2014/chart" uri="{C3380CC4-5D6E-409C-BE32-E72D297353CC}">
                  <c16:uniqueId val="{0000003B-7B87-4FF4-88E5-C4B28D2D2CA0}"/>
                </c:ext>
              </c:extLst>
            </c:dLbl>
            <c:dLbl>
              <c:idx val="12"/>
              <c:delete val="1"/>
              <c:extLst>
                <c:ext xmlns:c15="http://schemas.microsoft.com/office/drawing/2012/chart" uri="{CE6537A1-D6FC-4f65-9D91-7224C49458BB}"/>
                <c:ext xmlns:c16="http://schemas.microsoft.com/office/drawing/2014/chart" uri="{C3380CC4-5D6E-409C-BE32-E72D297353CC}">
                  <c16:uniqueId val="{00000037-7B87-4FF4-88E5-C4B28D2D2CA0}"/>
                </c:ext>
              </c:extLst>
            </c:dLbl>
            <c:dLbl>
              <c:idx val="14"/>
              <c:delete val="1"/>
              <c:extLst>
                <c:ext xmlns:c15="http://schemas.microsoft.com/office/drawing/2012/chart" uri="{CE6537A1-D6FC-4f65-9D91-7224C49458BB}"/>
                <c:ext xmlns:c16="http://schemas.microsoft.com/office/drawing/2014/chart" uri="{C3380CC4-5D6E-409C-BE32-E72D297353CC}">
                  <c16:uniqueId val="{00000034-7B87-4FF4-88E5-C4B28D2D2CA0}"/>
                </c:ext>
              </c:extLst>
            </c:dLbl>
            <c:dLbl>
              <c:idx val="15"/>
              <c:delete val="1"/>
              <c:extLst>
                <c:ext xmlns:c15="http://schemas.microsoft.com/office/drawing/2012/chart" uri="{CE6537A1-D6FC-4f65-9D91-7224C49458BB}"/>
                <c:ext xmlns:c16="http://schemas.microsoft.com/office/drawing/2014/chart" uri="{C3380CC4-5D6E-409C-BE32-E72D297353CC}">
                  <c16:uniqueId val="{00000033-7B87-4FF4-88E5-C4B28D2D2CA0}"/>
                </c:ext>
              </c:extLst>
            </c:dLbl>
            <c:dLbl>
              <c:idx val="16"/>
              <c:delete val="1"/>
              <c:extLst>
                <c:ext xmlns:c15="http://schemas.microsoft.com/office/drawing/2012/chart" uri="{CE6537A1-D6FC-4f65-9D91-7224C49458BB}"/>
                <c:ext xmlns:c16="http://schemas.microsoft.com/office/drawing/2014/chart" uri="{C3380CC4-5D6E-409C-BE32-E72D297353CC}">
                  <c16:uniqueId val="{00000032-7B87-4FF4-88E5-C4B28D2D2CA0}"/>
                </c:ext>
              </c:extLst>
            </c:dLbl>
            <c:dLbl>
              <c:idx val="17"/>
              <c:delete val="1"/>
              <c:extLst>
                <c:ext xmlns:c15="http://schemas.microsoft.com/office/drawing/2012/chart" uri="{CE6537A1-D6FC-4f65-9D91-7224C49458BB}"/>
                <c:ext xmlns:c16="http://schemas.microsoft.com/office/drawing/2014/chart" uri="{C3380CC4-5D6E-409C-BE32-E72D297353CC}">
                  <c16:uniqueId val="{00000031-7B87-4FF4-88E5-C4B28D2D2CA0}"/>
                </c:ext>
              </c:extLst>
            </c:dLbl>
            <c:dLbl>
              <c:idx val="18"/>
              <c:delete val="1"/>
              <c:extLst>
                <c:ext xmlns:c15="http://schemas.microsoft.com/office/drawing/2012/chart" uri="{CE6537A1-D6FC-4f65-9D91-7224C49458BB}"/>
                <c:ext xmlns:c16="http://schemas.microsoft.com/office/drawing/2014/chart" uri="{C3380CC4-5D6E-409C-BE32-E72D297353CC}">
                  <c16:uniqueId val="{00000035-7B87-4FF4-88E5-C4B28D2D2CA0}"/>
                </c:ext>
              </c:extLst>
            </c:dLbl>
            <c:dLbl>
              <c:idx val="19"/>
              <c:delete val="1"/>
              <c:extLst>
                <c:ext xmlns:c15="http://schemas.microsoft.com/office/drawing/2012/chart" uri="{CE6537A1-D6FC-4f65-9D91-7224C49458BB}"/>
                <c:ext xmlns:c16="http://schemas.microsoft.com/office/drawing/2014/chart" uri="{C3380CC4-5D6E-409C-BE32-E72D297353CC}">
                  <c16:uniqueId val="{00000036-7B87-4FF4-88E5-C4B28D2D2CA0}"/>
                </c:ext>
              </c:extLst>
            </c:dLbl>
            <c:dLbl>
              <c:idx val="21"/>
              <c:delete val="1"/>
              <c:extLst>
                <c:ext xmlns:c15="http://schemas.microsoft.com/office/drawing/2012/chart" uri="{CE6537A1-D6FC-4f65-9D91-7224C49458BB}"/>
                <c:ext xmlns:c16="http://schemas.microsoft.com/office/drawing/2014/chart" uri="{C3380CC4-5D6E-409C-BE32-E72D297353CC}">
                  <c16:uniqueId val="{0000002F-7B87-4FF4-88E5-C4B28D2D2CA0}"/>
                </c:ext>
              </c:extLst>
            </c:dLbl>
            <c:dLbl>
              <c:idx val="22"/>
              <c:layout>
                <c:manualLayout>
                  <c:x val="-1.6642537056187623E-2"/>
                  <c:y val="-2.01186885537612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4D-4150-9C3C-4CC2A2A72C1E}"/>
                </c:ext>
              </c:extLst>
            </c:dLbl>
            <c:dLbl>
              <c:idx val="23"/>
              <c:delete val="1"/>
              <c:extLst>
                <c:ext xmlns:c15="http://schemas.microsoft.com/office/drawing/2012/chart" uri="{CE6537A1-D6FC-4f65-9D91-7224C49458BB}"/>
                <c:ext xmlns:c16="http://schemas.microsoft.com/office/drawing/2014/chart" uri="{C3380CC4-5D6E-409C-BE32-E72D297353CC}">
                  <c16:uniqueId val="{00000030-7B87-4FF4-88E5-C4B28D2D2CA0}"/>
                </c:ext>
              </c:extLst>
            </c:dLbl>
            <c:dLbl>
              <c:idx val="24"/>
              <c:delete val="1"/>
              <c:extLst>
                <c:ext xmlns:c15="http://schemas.microsoft.com/office/drawing/2012/chart" uri="{CE6537A1-D6FC-4f65-9D91-7224C49458BB}"/>
                <c:ext xmlns:c16="http://schemas.microsoft.com/office/drawing/2014/chart" uri="{C3380CC4-5D6E-409C-BE32-E72D297353CC}">
                  <c16:uniqueId val="{0000002E-7B87-4FF4-88E5-C4B28D2D2CA0}"/>
                </c:ext>
              </c:extLst>
            </c:dLbl>
            <c:dLbl>
              <c:idx val="25"/>
              <c:delete val="1"/>
              <c:extLst>
                <c:ext xmlns:c15="http://schemas.microsoft.com/office/drawing/2012/chart" uri="{CE6537A1-D6FC-4f65-9D91-7224C49458BB}"/>
                <c:ext xmlns:c16="http://schemas.microsoft.com/office/drawing/2014/chart" uri="{C3380CC4-5D6E-409C-BE32-E72D297353CC}">
                  <c16:uniqueId val="{0000002D-7B87-4FF4-88E5-C4B28D2D2CA0}"/>
                </c:ext>
              </c:extLst>
            </c:dLbl>
            <c:dLbl>
              <c:idx val="26"/>
              <c:delete val="1"/>
              <c:extLst>
                <c:ext xmlns:c15="http://schemas.microsoft.com/office/drawing/2012/chart" uri="{CE6537A1-D6FC-4f65-9D91-7224C49458BB}"/>
                <c:ext xmlns:c16="http://schemas.microsoft.com/office/drawing/2014/chart" uri="{C3380CC4-5D6E-409C-BE32-E72D297353CC}">
                  <c16:uniqueId val="{00000002-254D-4150-9C3C-4CC2A2A72C1E}"/>
                </c:ext>
              </c:extLst>
            </c:dLbl>
            <c:dLbl>
              <c:idx val="28"/>
              <c:delete val="1"/>
              <c:extLst>
                <c:ext xmlns:c15="http://schemas.microsoft.com/office/drawing/2012/chart" uri="{CE6537A1-D6FC-4f65-9D91-7224C49458BB}"/>
                <c:ext xmlns:c16="http://schemas.microsoft.com/office/drawing/2014/chart" uri="{C3380CC4-5D6E-409C-BE32-E72D297353CC}">
                  <c16:uniqueId val="{00000000-C146-4A8D-B1EC-984316DD98DA}"/>
                </c:ext>
              </c:extLst>
            </c:dLbl>
            <c:dLbl>
              <c:idx val="29"/>
              <c:delete val="1"/>
              <c:extLst>
                <c:ext xmlns:c15="http://schemas.microsoft.com/office/drawing/2012/chart" uri="{CE6537A1-D6FC-4f65-9D91-7224C49458BB}"/>
                <c:ext xmlns:c16="http://schemas.microsoft.com/office/drawing/2014/chart" uri="{C3380CC4-5D6E-409C-BE32-E72D297353CC}">
                  <c16:uniqueId val="{00000001-C146-4A8D-B1EC-984316DD98DA}"/>
                </c:ext>
              </c:extLst>
            </c:dLbl>
            <c:dLbl>
              <c:idx val="30"/>
              <c:layout>
                <c:manualLayout>
                  <c:x val="-2.2590743892277269E-2"/>
                  <c:y val="-5.3581920903954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AE-417A-941C-DCE0D939E372}"/>
                </c:ext>
              </c:extLst>
            </c:dLbl>
            <c:spPr>
              <a:noFill/>
              <a:ln>
                <a:noFill/>
              </a:ln>
              <a:effectLst/>
            </c:spPr>
            <c:txPr>
              <a:bodyPr rot="-5400000" vert="horz" wrap="square" lIns="38100" tIns="19050" rIns="38100" bIns="19050" anchor="ctr">
                <a:spAutoFit/>
              </a:bodyPr>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جدول10!$A$3:$A$33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جدول10!$D$3:$D$33</c:f>
              <c:numCache>
                <c:formatCode>0</c:formatCode>
                <c:ptCount val="31"/>
                <c:pt idx="0">
                  <c:v>18857</c:v>
                </c:pt>
                <c:pt idx="1">
                  <c:v>16710</c:v>
                </c:pt>
                <c:pt idx="2">
                  <c:v>19053</c:v>
                </c:pt>
                <c:pt idx="3">
                  <c:v>30175</c:v>
                </c:pt>
                <c:pt idx="4">
                  <c:v>35119</c:v>
                </c:pt>
                <c:pt idx="5">
                  <c:v>44711</c:v>
                </c:pt>
                <c:pt idx="6">
                  <c:v>43341</c:v>
                </c:pt>
                <c:pt idx="7">
                  <c:v>55784</c:v>
                </c:pt>
                <c:pt idx="8">
                  <c:v>83255</c:v>
                </c:pt>
                <c:pt idx="9">
                  <c:v>108613</c:v>
                </c:pt>
                <c:pt idx="10">
                  <c:v>94919</c:v>
                </c:pt>
                <c:pt idx="11">
                  <c:v>154505</c:v>
                </c:pt>
                <c:pt idx="12">
                  <c:v>167876</c:v>
                </c:pt>
                <c:pt idx="13">
                  <c:v>177863</c:v>
                </c:pt>
                <c:pt idx="14">
                  <c:v>182611</c:v>
                </c:pt>
                <c:pt idx="15">
                  <c:v>173206</c:v>
                </c:pt>
                <c:pt idx="16">
                  <c:v>168132</c:v>
                </c:pt>
                <c:pt idx="17">
                  <c:v>171061</c:v>
                </c:pt>
                <c:pt idx="18">
                  <c:v>157817</c:v>
                </c:pt>
                <c:pt idx="19">
                  <c:v>156309</c:v>
                </c:pt>
                <c:pt idx="20">
                  <c:v>139960</c:v>
                </c:pt>
                <c:pt idx="21">
                  <c:v>165889</c:v>
                </c:pt>
                <c:pt idx="22">
                  <c:v>164499</c:v>
                </c:pt>
                <c:pt idx="23">
                  <c:v>62602</c:v>
                </c:pt>
                <c:pt idx="24">
                  <c:v>59540</c:v>
                </c:pt>
                <c:pt idx="25">
                  <c:v>70078</c:v>
                </c:pt>
                <c:pt idx="26">
                  <c:v>54369</c:v>
                </c:pt>
                <c:pt idx="27">
                  <c:v>47439</c:v>
                </c:pt>
                <c:pt idx="28">
                  <c:v>49929</c:v>
                </c:pt>
                <c:pt idx="29">
                  <c:v>51681</c:v>
                </c:pt>
                <c:pt idx="30">
                  <c:v>61109</c:v>
                </c:pt>
              </c:numCache>
            </c:numRef>
          </c:val>
          <c:smooth val="0"/>
          <c:extLst>
            <c:ext xmlns:c16="http://schemas.microsoft.com/office/drawing/2014/chart" uri="{C3380CC4-5D6E-409C-BE32-E72D297353CC}">
              <c16:uniqueId val="{00000000-7B87-4FF4-88E5-C4B28D2D2CA0}"/>
            </c:ext>
          </c:extLst>
        </c:ser>
        <c:ser>
          <c:idx val="2"/>
          <c:order val="2"/>
          <c:tx>
            <c:strRef>
              <c:f>جدول10!$E$2</c:f>
              <c:strCache>
                <c:ptCount val="1"/>
                <c:pt idx="0">
                  <c:v>آزاد </c:v>
                </c:pt>
              </c:strCache>
            </c:strRef>
          </c:tx>
          <c:marker>
            <c:symbol val="triangle"/>
            <c:size val="6"/>
          </c:marker>
          <c:dLbls>
            <c:dLbl>
              <c:idx val="0"/>
              <c:delete val="1"/>
              <c:extLst>
                <c:ext xmlns:c15="http://schemas.microsoft.com/office/drawing/2012/chart" uri="{CE6537A1-D6FC-4f65-9D91-7224C49458BB}"/>
                <c:ext xmlns:c16="http://schemas.microsoft.com/office/drawing/2014/chart" uri="{C3380CC4-5D6E-409C-BE32-E72D297353CC}">
                  <c16:uniqueId val="{0000001B-7B87-4FF4-88E5-C4B28D2D2CA0}"/>
                </c:ext>
              </c:extLst>
            </c:dLbl>
            <c:dLbl>
              <c:idx val="1"/>
              <c:delete val="1"/>
              <c:extLst>
                <c:ext xmlns:c15="http://schemas.microsoft.com/office/drawing/2012/chart" uri="{CE6537A1-D6FC-4f65-9D91-7224C49458BB}"/>
                <c:ext xmlns:c16="http://schemas.microsoft.com/office/drawing/2014/chart" uri="{C3380CC4-5D6E-409C-BE32-E72D297353CC}">
                  <c16:uniqueId val="{00000017-7B87-4FF4-88E5-C4B28D2D2CA0}"/>
                </c:ext>
              </c:extLst>
            </c:dLbl>
            <c:dLbl>
              <c:idx val="2"/>
              <c:delete val="1"/>
              <c:extLst>
                <c:ext xmlns:c15="http://schemas.microsoft.com/office/drawing/2012/chart" uri="{CE6537A1-D6FC-4f65-9D91-7224C49458BB}"/>
                <c:ext xmlns:c16="http://schemas.microsoft.com/office/drawing/2014/chart" uri="{C3380CC4-5D6E-409C-BE32-E72D297353CC}">
                  <c16:uniqueId val="{00000018-7B87-4FF4-88E5-C4B28D2D2CA0}"/>
                </c:ext>
              </c:extLst>
            </c:dLbl>
            <c:dLbl>
              <c:idx val="3"/>
              <c:delete val="1"/>
              <c:extLst>
                <c:ext xmlns:c15="http://schemas.microsoft.com/office/drawing/2012/chart" uri="{CE6537A1-D6FC-4f65-9D91-7224C49458BB}"/>
                <c:ext xmlns:c16="http://schemas.microsoft.com/office/drawing/2014/chart" uri="{C3380CC4-5D6E-409C-BE32-E72D297353CC}">
                  <c16:uniqueId val="{00000019-7B87-4FF4-88E5-C4B28D2D2CA0}"/>
                </c:ext>
              </c:extLst>
            </c:dLbl>
            <c:dLbl>
              <c:idx val="4"/>
              <c:delete val="1"/>
              <c:extLst>
                <c:ext xmlns:c15="http://schemas.microsoft.com/office/drawing/2012/chart" uri="{CE6537A1-D6FC-4f65-9D91-7224C49458BB}"/>
                <c:ext xmlns:c16="http://schemas.microsoft.com/office/drawing/2014/chart" uri="{C3380CC4-5D6E-409C-BE32-E72D297353CC}">
                  <c16:uniqueId val="{0000001C-7B87-4FF4-88E5-C4B28D2D2CA0}"/>
                </c:ext>
              </c:extLst>
            </c:dLbl>
            <c:dLbl>
              <c:idx val="5"/>
              <c:delete val="1"/>
              <c:extLst>
                <c:ext xmlns:c15="http://schemas.microsoft.com/office/drawing/2012/chart" uri="{CE6537A1-D6FC-4f65-9D91-7224C49458BB}"/>
                <c:ext xmlns:c16="http://schemas.microsoft.com/office/drawing/2014/chart" uri="{C3380CC4-5D6E-409C-BE32-E72D297353CC}">
                  <c16:uniqueId val="{00000014-7B87-4FF4-88E5-C4B28D2D2CA0}"/>
                </c:ext>
              </c:extLst>
            </c:dLbl>
            <c:dLbl>
              <c:idx val="6"/>
              <c:delete val="1"/>
              <c:extLst>
                <c:ext xmlns:c15="http://schemas.microsoft.com/office/drawing/2012/chart" uri="{CE6537A1-D6FC-4f65-9D91-7224C49458BB}"/>
                <c:ext xmlns:c16="http://schemas.microsoft.com/office/drawing/2014/chart" uri="{C3380CC4-5D6E-409C-BE32-E72D297353CC}">
                  <c16:uniqueId val="{00000013-7B87-4FF4-88E5-C4B28D2D2CA0}"/>
                </c:ext>
              </c:extLst>
            </c:dLbl>
            <c:dLbl>
              <c:idx val="7"/>
              <c:delete val="1"/>
              <c:extLst>
                <c:ext xmlns:c15="http://schemas.microsoft.com/office/drawing/2012/chart" uri="{CE6537A1-D6FC-4f65-9D91-7224C49458BB}"/>
                <c:ext xmlns:c16="http://schemas.microsoft.com/office/drawing/2014/chart" uri="{C3380CC4-5D6E-409C-BE32-E72D297353CC}">
                  <c16:uniqueId val="{00000012-7B87-4FF4-88E5-C4B28D2D2CA0}"/>
                </c:ext>
              </c:extLst>
            </c:dLbl>
            <c:dLbl>
              <c:idx val="8"/>
              <c:delete val="1"/>
              <c:extLst>
                <c:ext xmlns:c15="http://schemas.microsoft.com/office/drawing/2012/chart" uri="{CE6537A1-D6FC-4f65-9D91-7224C49458BB}"/>
                <c:ext xmlns:c16="http://schemas.microsoft.com/office/drawing/2014/chart" uri="{C3380CC4-5D6E-409C-BE32-E72D297353CC}">
                  <c16:uniqueId val="{00000011-7B87-4FF4-88E5-C4B28D2D2CA0}"/>
                </c:ext>
              </c:extLst>
            </c:dLbl>
            <c:dLbl>
              <c:idx val="9"/>
              <c:layout>
                <c:manualLayout>
                  <c:x val="-2.9065513656708113E-2"/>
                  <c:y val="2.39225944214600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7B87-4FF4-88E5-C4B28D2D2CA0}"/>
                </c:ext>
              </c:extLst>
            </c:dLbl>
            <c:dLbl>
              <c:idx val="10"/>
              <c:delete val="1"/>
              <c:extLst>
                <c:ext xmlns:c15="http://schemas.microsoft.com/office/drawing/2012/chart" uri="{CE6537A1-D6FC-4f65-9D91-7224C49458BB}"/>
                <c:ext xmlns:c16="http://schemas.microsoft.com/office/drawing/2014/chart" uri="{C3380CC4-5D6E-409C-BE32-E72D297353CC}">
                  <c16:uniqueId val="{00000010-7B87-4FF4-88E5-C4B28D2D2CA0}"/>
                </c:ext>
              </c:extLst>
            </c:dLbl>
            <c:dLbl>
              <c:idx val="11"/>
              <c:layout>
                <c:manualLayout>
                  <c:x val="-1.1380707711432658E-2"/>
                  <c:y val="-3.70358112015659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7B87-4FF4-88E5-C4B28D2D2CA0}"/>
                </c:ext>
              </c:extLst>
            </c:dLbl>
            <c:dLbl>
              <c:idx val="12"/>
              <c:delete val="1"/>
              <c:extLst>
                <c:ext xmlns:c15="http://schemas.microsoft.com/office/drawing/2012/chart" uri="{CE6537A1-D6FC-4f65-9D91-7224C49458BB}"/>
                <c:ext xmlns:c16="http://schemas.microsoft.com/office/drawing/2014/chart" uri="{C3380CC4-5D6E-409C-BE32-E72D297353CC}">
                  <c16:uniqueId val="{0000001F-7B87-4FF4-88E5-C4B28D2D2CA0}"/>
                </c:ext>
              </c:extLst>
            </c:dLbl>
            <c:dLbl>
              <c:idx val="13"/>
              <c:delete val="1"/>
              <c:extLst>
                <c:ext xmlns:c15="http://schemas.microsoft.com/office/drawing/2012/chart" uri="{CE6537A1-D6FC-4f65-9D91-7224C49458BB}"/>
                <c:ext xmlns:c16="http://schemas.microsoft.com/office/drawing/2014/chart" uri="{C3380CC4-5D6E-409C-BE32-E72D297353CC}">
                  <c16:uniqueId val="{00000020-7B87-4FF4-88E5-C4B28D2D2CA0}"/>
                </c:ext>
              </c:extLst>
            </c:dLbl>
            <c:dLbl>
              <c:idx val="14"/>
              <c:delete val="1"/>
              <c:extLst>
                <c:ext xmlns:c15="http://schemas.microsoft.com/office/drawing/2012/chart" uri="{CE6537A1-D6FC-4f65-9D91-7224C49458BB}"/>
                <c:ext xmlns:c16="http://schemas.microsoft.com/office/drawing/2014/chart" uri="{C3380CC4-5D6E-409C-BE32-E72D297353CC}">
                  <c16:uniqueId val="{00000021-7B87-4FF4-88E5-C4B28D2D2CA0}"/>
                </c:ext>
              </c:extLst>
            </c:dLbl>
            <c:dLbl>
              <c:idx val="15"/>
              <c:delete val="1"/>
              <c:extLst>
                <c:ext xmlns:c15="http://schemas.microsoft.com/office/drawing/2012/chart" uri="{CE6537A1-D6FC-4f65-9D91-7224C49458BB}"/>
                <c:ext xmlns:c16="http://schemas.microsoft.com/office/drawing/2014/chart" uri="{C3380CC4-5D6E-409C-BE32-E72D297353CC}">
                  <c16:uniqueId val="{00000022-7B87-4FF4-88E5-C4B28D2D2CA0}"/>
                </c:ext>
              </c:extLst>
            </c:dLbl>
            <c:dLbl>
              <c:idx val="16"/>
              <c:delete val="1"/>
              <c:extLst>
                <c:ext xmlns:c15="http://schemas.microsoft.com/office/drawing/2012/chart" uri="{CE6537A1-D6FC-4f65-9D91-7224C49458BB}"/>
                <c:ext xmlns:c16="http://schemas.microsoft.com/office/drawing/2014/chart" uri="{C3380CC4-5D6E-409C-BE32-E72D297353CC}">
                  <c16:uniqueId val="{00000029-7B87-4FF4-88E5-C4B28D2D2CA0}"/>
                </c:ext>
              </c:extLst>
            </c:dLbl>
            <c:dLbl>
              <c:idx val="17"/>
              <c:layout>
                <c:manualLayout>
                  <c:x val="-2.8062764129664866E-2"/>
                  <c:y val="-5.3581920903954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9C-4ADB-871D-C4E5B6DCAC98}"/>
                </c:ext>
              </c:extLst>
            </c:dLbl>
            <c:dLbl>
              <c:idx val="18"/>
              <c:delete val="1"/>
              <c:extLst>
                <c:ext xmlns:c15="http://schemas.microsoft.com/office/drawing/2012/chart" uri="{CE6537A1-D6FC-4f65-9D91-7224C49458BB}"/>
                <c:ext xmlns:c16="http://schemas.microsoft.com/office/drawing/2014/chart" uri="{C3380CC4-5D6E-409C-BE32-E72D297353CC}">
                  <c16:uniqueId val="{00000028-7B87-4FF4-88E5-C4B28D2D2CA0}"/>
                </c:ext>
              </c:extLst>
            </c:dLbl>
            <c:dLbl>
              <c:idx val="19"/>
              <c:delete val="1"/>
              <c:extLst>
                <c:ext xmlns:c15="http://schemas.microsoft.com/office/drawing/2012/chart" uri="{CE6537A1-D6FC-4f65-9D91-7224C49458BB}"/>
                <c:ext xmlns:c16="http://schemas.microsoft.com/office/drawing/2014/chart" uri="{C3380CC4-5D6E-409C-BE32-E72D297353CC}">
                  <c16:uniqueId val="{00000027-7B87-4FF4-88E5-C4B28D2D2CA0}"/>
                </c:ext>
              </c:extLst>
            </c:dLbl>
            <c:dLbl>
              <c:idx val="20"/>
              <c:delete val="1"/>
              <c:extLst>
                <c:ext xmlns:c15="http://schemas.microsoft.com/office/drawing/2012/chart" uri="{CE6537A1-D6FC-4f65-9D91-7224C49458BB}"/>
                <c:ext xmlns:c16="http://schemas.microsoft.com/office/drawing/2014/chart" uri="{C3380CC4-5D6E-409C-BE32-E72D297353CC}">
                  <c16:uniqueId val="{0000002B-7B87-4FF4-88E5-C4B28D2D2CA0}"/>
                </c:ext>
              </c:extLst>
            </c:dLbl>
            <c:dLbl>
              <c:idx val="21"/>
              <c:delete val="1"/>
              <c:extLst>
                <c:ext xmlns:c15="http://schemas.microsoft.com/office/drawing/2012/chart" uri="{CE6537A1-D6FC-4f65-9D91-7224C49458BB}"/>
                <c:ext xmlns:c16="http://schemas.microsoft.com/office/drawing/2014/chart" uri="{C3380CC4-5D6E-409C-BE32-E72D297353CC}">
                  <c16:uniqueId val="{00000026-7B87-4FF4-88E5-C4B28D2D2CA0}"/>
                </c:ext>
              </c:extLst>
            </c:dLbl>
            <c:dLbl>
              <c:idx val="22"/>
              <c:delete val="1"/>
              <c:extLst>
                <c:ext xmlns:c15="http://schemas.microsoft.com/office/drawing/2012/chart" uri="{CE6537A1-D6FC-4f65-9D91-7224C49458BB}"/>
                <c:ext xmlns:c16="http://schemas.microsoft.com/office/drawing/2014/chart" uri="{C3380CC4-5D6E-409C-BE32-E72D297353CC}">
                  <c16:uniqueId val="{00000025-7B87-4FF4-88E5-C4B28D2D2CA0}"/>
                </c:ext>
              </c:extLst>
            </c:dLbl>
            <c:dLbl>
              <c:idx val="23"/>
              <c:delete val="1"/>
              <c:extLst>
                <c:ext xmlns:c15="http://schemas.microsoft.com/office/drawing/2012/chart" uri="{CE6537A1-D6FC-4f65-9D91-7224C49458BB}"/>
                <c:ext xmlns:c16="http://schemas.microsoft.com/office/drawing/2014/chart" uri="{C3380CC4-5D6E-409C-BE32-E72D297353CC}">
                  <c16:uniqueId val="{00000024-7B87-4FF4-88E5-C4B28D2D2CA0}"/>
                </c:ext>
              </c:extLst>
            </c:dLbl>
            <c:dLbl>
              <c:idx val="24"/>
              <c:delete val="1"/>
              <c:extLst>
                <c:ext xmlns:c15="http://schemas.microsoft.com/office/drawing/2012/chart" uri="{CE6537A1-D6FC-4f65-9D91-7224C49458BB}"/>
                <c:ext xmlns:c16="http://schemas.microsoft.com/office/drawing/2014/chart" uri="{C3380CC4-5D6E-409C-BE32-E72D297353CC}">
                  <c16:uniqueId val="{00000023-7B87-4FF4-88E5-C4B28D2D2CA0}"/>
                </c:ext>
              </c:extLst>
            </c:dLbl>
            <c:dLbl>
              <c:idx val="25"/>
              <c:delete val="1"/>
              <c:extLst>
                <c:ext xmlns:c15="http://schemas.microsoft.com/office/drawing/2012/chart" uri="{CE6537A1-D6FC-4f65-9D91-7224C49458BB}"/>
                <c:ext xmlns:c16="http://schemas.microsoft.com/office/drawing/2014/chart" uri="{C3380CC4-5D6E-409C-BE32-E72D297353CC}">
                  <c16:uniqueId val="{0000002C-7B87-4FF4-88E5-C4B28D2D2CA0}"/>
                </c:ext>
              </c:extLst>
            </c:dLbl>
            <c:dLbl>
              <c:idx val="26"/>
              <c:delete val="1"/>
              <c:extLst>
                <c:ext xmlns:c15="http://schemas.microsoft.com/office/drawing/2012/chart" uri="{CE6537A1-D6FC-4f65-9D91-7224C49458BB}"/>
                <c:ext xmlns:c16="http://schemas.microsoft.com/office/drawing/2014/chart" uri="{C3380CC4-5D6E-409C-BE32-E72D297353CC}">
                  <c16:uniqueId val="{00000000-254D-4150-9C3C-4CC2A2A72C1E}"/>
                </c:ext>
              </c:extLst>
            </c:dLbl>
            <c:dLbl>
              <c:idx val="27"/>
              <c:delete val="1"/>
              <c:extLst>
                <c:ext xmlns:c15="http://schemas.microsoft.com/office/drawing/2012/chart" uri="{CE6537A1-D6FC-4f65-9D91-7224C49458BB}"/>
                <c:ext xmlns:c16="http://schemas.microsoft.com/office/drawing/2014/chart" uri="{C3380CC4-5D6E-409C-BE32-E72D297353CC}">
                  <c16:uniqueId val="{00000001-3F35-453A-A210-833B40E47E84}"/>
                </c:ext>
              </c:extLst>
            </c:dLbl>
            <c:dLbl>
              <c:idx val="28"/>
              <c:delete val="1"/>
              <c:extLst>
                <c:ext xmlns:c15="http://schemas.microsoft.com/office/drawing/2012/chart" uri="{CE6537A1-D6FC-4f65-9D91-7224C49458BB}"/>
                <c:ext xmlns:c16="http://schemas.microsoft.com/office/drawing/2014/chart" uri="{C3380CC4-5D6E-409C-BE32-E72D297353CC}">
                  <c16:uniqueId val="{00000000-3F35-453A-A210-833B40E47E84}"/>
                </c:ext>
              </c:extLst>
            </c:dLbl>
            <c:dLbl>
              <c:idx val="29"/>
              <c:delete val="1"/>
              <c:extLst>
                <c:ext xmlns:c15="http://schemas.microsoft.com/office/drawing/2012/chart" uri="{CE6537A1-D6FC-4f65-9D91-7224C49458BB}"/>
                <c:ext xmlns:c16="http://schemas.microsoft.com/office/drawing/2014/chart" uri="{C3380CC4-5D6E-409C-BE32-E72D297353CC}">
                  <c16:uniqueId val="{00000001-219C-4ADB-871D-C4E5B6DCAC98}"/>
                </c:ext>
              </c:extLst>
            </c:dLbl>
            <c:dLbl>
              <c:idx val="30"/>
              <c:layout>
                <c:manualLayout>
                  <c:x val="-9.7346828544054506E-3"/>
                  <c:y val="4.51977401129943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46-4A8D-B1EC-984316DD98DA}"/>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جدول10!$A$3:$A$33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جدول10!$E$3:$E$33</c:f>
              <c:numCache>
                <c:formatCode>0</c:formatCode>
                <c:ptCount val="31"/>
                <c:pt idx="0">
                  <c:v>41065</c:v>
                </c:pt>
                <c:pt idx="1">
                  <c:v>35919</c:v>
                </c:pt>
                <c:pt idx="2">
                  <c:v>32441</c:v>
                </c:pt>
                <c:pt idx="3">
                  <c:v>34016</c:v>
                </c:pt>
                <c:pt idx="4">
                  <c:v>26987</c:v>
                </c:pt>
                <c:pt idx="5">
                  <c:v>24923</c:v>
                </c:pt>
                <c:pt idx="6">
                  <c:v>34151</c:v>
                </c:pt>
                <c:pt idx="7">
                  <c:v>40127</c:v>
                </c:pt>
                <c:pt idx="8">
                  <c:v>48760</c:v>
                </c:pt>
                <c:pt idx="9">
                  <c:v>44545</c:v>
                </c:pt>
                <c:pt idx="10">
                  <c:v>93163</c:v>
                </c:pt>
                <c:pt idx="11">
                  <c:v>43002</c:v>
                </c:pt>
                <c:pt idx="12">
                  <c:v>40739</c:v>
                </c:pt>
                <c:pt idx="13">
                  <c:v>36127</c:v>
                </c:pt>
                <c:pt idx="14">
                  <c:v>31115</c:v>
                </c:pt>
                <c:pt idx="15">
                  <c:v>31620</c:v>
                </c:pt>
                <c:pt idx="16">
                  <c:v>29130</c:v>
                </c:pt>
                <c:pt idx="17">
                  <c:v>26393</c:v>
                </c:pt>
                <c:pt idx="18">
                  <c:v>24601</c:v>
                </c:pt>
                <c:pt idx="19">
                  <c:v>25349</c:v>
                </c:pt>
                <c:pt idx="20">
                  <c:v>23632</c:v>
                </c:pt>
                <c:pt idx="21">
                  <c:v>22885</c:v>
                </c:pt>
                <c:pt idx="22">
                  <c:v>21235</c:v>
                </c:pt>
                <c:pt idx="23">
                  <c:v>14397</c:v>
                </c:pt>
                <c:pt idx="24">
                  <c:v>13352</c:v>
                </c:pt>
                <c:pt idx="25">
                  <c:v>17800</c:v>
                </c:pt>
                <c:pt idx="26">
                  <c:v>23016</c:v>
                </c:pt>
                <c:pt idx="27">
                  <c:v>27918</c:v>
                </c:pt>
                <c:pt idx="28">
                  <c:v>31859</c:v>
                </c:pt>
                <c:pt idx="29">
                  <c:v>33232</c:v>
                </c:pt>
                <c:pt idx="30">
                  <c:v>31290</c:v>
                </c:pt>
              </c:numCache>
            </c:numRef>
          </c:val>
          <c:smooth val="0"/>
          <c:extLst>
            <c:ext xmlns:c16="http://schemas.microsoft.com/office/drawing/2014/chart" uri="{C3380CC4-5D6E-409C-BE32-E72D297353CC}">
              <c16:uniqueId val="{00000001-7B87-4FF4-88E5-C4B28D2D2CA0}"/>
            </c:ext>
          </c:extLst>
        </c:ser>
        <c:dLbls>
          <c:showLegendKey val="0"/>
          <c:showVal val="0"/>
          <c:showCatName val="0"/>
          <c:showSerName val="0"/>
          <c:showPercent val="0"/>
          <c:showBubbleSize val="0"/>
        </c:dLbls>
        <c:marker val="1"/>
        <c:smooth val="0"/>
        <c:axId val="77153024"/>
        <c:axId val="77154560"/>
      </c:lineChart>
      <c:catAx>
        <c:axId val="771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a:pPr>
            <a:endParaRPr lang="en-US"/>
          </a:p>
        </c:txPr>
        <c:crossAx val="77154560"/>
        <c:crosses val="autoZero"/>
        <c:auto val="1"/>
        <c:lblAlgn val="ctr"/>
        <c:lblOffset val="100"/>
        <c:tickLblSkip val="1"/>
        <c:tickMarkSkip val="1"/>
        <c:noMultiLvlLbl val="0"/>
      </c:catAx>
      <c:valAx>
        <c:axId val="77154560"/>
        <c:scaling>
          <c:orientation val="minMax"/>
          <c:max val="900000"/>
        </c:scaling>
        <c:delete val="0"/>
        <c:axPos val="l"/>
        <c:majorGridlines>
          <c:spPr>
            <a:ln w="3175">
              <a:solidFill>
                <a:srgbClr val="000000"/>
              </a:solidFill>
              <a:prstDash val="solid"/>
            </a:ln>
          </c:spPr>
        </c:majorGridlines>
        <c:title>
          <c:tx>
            <c:rich>
              <a:bodyPr rot="0" vert="horz"/>
              <a:lstStyle/>
              <a:p>
                <a:pPr algn="ctr">
                  <a:defRPr/>
                </a:pPr>
                <a:r>
                  <a:rPr lang="fa-IR"/>
                  <a:t>نفر</a:t>
                </a:r>
              </a:p>
            </c:rich>
          </c:tx>
          <c:layout>
            <c:manualLayout>
              <c:xMode val="edge"/>
              <c:yMode val="edge"/>
              <c:x val="6.4460530851430789E-2"/>
              <c:y val="3.8085222725804641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77153024"/>
        <c:crosses val="autoZero"/>
        <c:crossBetween val="between"/>
      </c:valAx>
      <c:spPr>
        <a:noFill/>
        <a:ln w="0">
          <a:solidFill>
            <a:srgbClr val="808080"/>
          </a:solidFill>
          <a:prstDash val="solid"/>
        </a:ln>
      </c:spPr>
    </c:plotArea>
    <c:legend>
      <c:legendPos val="b"/>
      <c:layout>
        <c:manualLayout>
          <c:xMode val="edge"/>
          <c:yMode val="edge"/>
          <c:x val="0.3536804848721728"/>
          <c:y val="0.94308554651007603"/>
          <c:w val="0.3239869661357313"/>
          <c:h val="5.6806909887916548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rtl="1">
        <a:defRPr lang="en-US" sz="1100" b="0" i="0" u="none" strike="noStrike" kern="1200" baseline="0">
          <a:solidFill>
            <a:srgbClr val="000000"/>
          </a:solidFill>
          <a:latin typeface="IPT Nazanin" panose="00000400000000000000" pitchFamily="2" charset="2"/>
          <a:ea typeface="B Titr"/>
          <a:cs typeface="B Titr" panose="00000700000000000000" pitchFamily="2" charset="-78"/>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14- تعداد مراکز درمانی طرف قرارداد سازمان به تفکیک نوع  مرکز طی سالهای 1402-1372</a:t>
            </a:r>
          </a:p>
        </c:rich>
      </c:tx>
      <c:layout>
        <c:manualLayout>
          <c:xMode val="edge"/>
          <c:yMode val="edge"/>
          <c:x val="0.21992416408135126"/>
          <c:y val="2.0338983050847456E-2"/>
        </c:manualLayout>
      </c:layout>
      <c:overlay val="0"/>
      <c:spPr>
        <a:noFill/>
        <a:ln w="25400">
          <a:noFill/>
        </a:ln>
      </c:spPr>
    </c:title>
    <c:autoTitleDeleted val="0"/>
    <c:plotArea>
      <c:layout>
        <c:manualLayout>
          <c:layoutTarget val="inner"/>
          <c:xMode val="edge"/>
          <c:yMode val="edge"/>
          <c:x val="5.6208149782724939E-2"/>
          <c:y val="0.121471595711553"/>
          <c:w val="0.84856805942735425"/>
          <c:h val="0.72146928244138964"/>
        </c:manualLayout>
      </c:layout>
      <c:lineChart>
        <c:grouping val="standard"/>
        <c:varyColors val="0"/>
        <c:ser>
          <c:idx val="0"/>
          <c:order val="0"/>
          <c:tx>
            <c:strRef>
              <c:f>'جدول 11'!$B$2</c:f>
              <c:strCache>
                <c:ptCount val="1"/>
                <c:pt idx="0">
                  <c:v>بيمارستان </c:v>
                </c:pt>
              </c:strCache>
            </c:strRef>
          </c:tx>
          <c:spPr>
            <a:ln w="50800">
              <a:solidFill>
                <a:srgbClr val="000080"/>
              </a:solidFill>
              <a:prstDash val="solid"/>
            </a:ln>
          </c:spPr>
          <c:marker>
            <c:symbol val="diamond"/>
            <c:size val="9"/>
            <c:spPr>
              <a:solidFill>
                <a:srgbClr val="000080"/>
              </a:solidFill>
              <a:ln>
                <a:solidFill>
                  <a:srgbClr val="000080"/>
                </a:solidFill>
                <a:prstDash val="solid"/>
              </a:ln>
            </c:spPr>
          </c:marker>
          <c:dLbls>
            <c:dLbl>
              <c:idx val="1"/>
              <c:layout>
                <c:manualLayout>
                  <c:x val="-2.2059061827610561E-2"/>
                  <c:y val="-3.8423359895634772E-2"/>
                </c:manualLayout>
              </c:layout>
              <c:tx>
                <c:rich>
                  <a:bodyPr/>
                  <a:lstStyle/>
                  <a:p>
                    <a:fld id="{661559A1-6E0A-48F3-B4AA-5B59B41E091B}" type="VALUE">
                      <a:rPr lang="en-US" u="none"/>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F46-4939-971B-03179B3DD126}"/>
                </c:ext>
              </c:extLst>
            </c:dLbl>
            <c:dLbl>
              <c:idx val="4"/>
              <c:layout>
                <c:manualLayout>
                  <c:x val="-2.344699342366471E-2"/>
                  <c:y val="-4.0680577883351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46-4939-971B-03179B3DD126}"/>
                </c:ext>
              </c:extLst>
            </c:dLbl>
            <c:dLbl>
              <c:idx val="10"/>
              <c:layout>
                <c:manualLayout>
                  <c:x val="-2.7581257616841329E-2"/>
                  <c:y val="3.39088037724098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46-4939-971B-03179B3DD126}"/>
                </c:ext>
              </c:extLst>
            </c:dLbl>
            <c:dLbl>
              <c:idx val="11"/>
              <c:layout>
                <c:manualLayout>
                  <c:x val="-2.0682523267838676E-2"/>
                  <c:y val="2.7118644067796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60-4DE4-B7F3-F7673E12D27E}"/>
                </c:ext>
              </c:extLst>
            </c:dLbl>
            <c:dLbl>
              <c:idx val="14"/>
              <c:layout>
                <c:manualLayout>
                  <c:x val="-2.0682523267838569E-2"/>
                  <c:y val="2.48587570621469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46-4939-971B-03179B3DD126}"/>
                </c:ext>
              </c:extLst>
            </c:dLbl>
            <c:dLbl>
              <c:idx val="20"/>
              <c:layout>
                <c:manualLayout>
                  <c:x val="-2.3401361311057203E-2"/>
                  <c:y val="3.1601051828035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20-43B6-B7B9-D63AA2CC8F60}"/>
                </c:ext>
              </c:extLst>
            </c:dLbl>
            <c:dLbl>
              <c:idx val="26"/>
              <c:layout>
                <c:manualLayout>
                  <c:x val="-5.5153395380903138E-3"/>
                  <c:y val="-2.9378531073446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22-43EB-B1C1-281F63316049}"/>
                </c:ext>
              </c:extLst>
            </c:dLbl>
            <c:dLbl>
              <c:idx val="27"/>
              <c:layout>
                <c:manualLayout>
                  <c:x val="-2.7576697690451568E-2"/>
                  <c:y val="3.84180790960451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06-41E5-87BB-24E804F61620}"/>
                </c:ext>
              </c:extLst>
            </c:dLbl>
            <c:dLbl>
              <c:idx val="28"/>
              <c:layout>
                <c:manualLayout>
                  <c:x val="-1.6546018614270942E-2"/>
                  <c:y val="-3.3898305084745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06-41E5-87BB-24E804F61620}"/>
                </c:ext>
              </c:extLst>
            </c:dLbl>
            <c:dLbl>
              <c:idx val="30"/>
              <c:layout>
                <c:manualLayout>
                  <c:x val="-8.2730093071356724E-3"/>
                  <c:y val="-3.3898305084745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B-4754-90A0-0F1B89C098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 11'!$J$3:$J$33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11'!$B$3:$B$33</c:f>
              <c:numCache>
                <c:formatCode>0</c:formatCode>
                <c:ptCount val="31"/>
                <c:pt idx="0">
                  <c:v>579</c:v>
                </c:pt>
                <c:pt idx="1">
                  <c:v>586</c:v>
                </c:pt>
                <c:pt idx="2">
                  <c:v>578</c:v>
                </c:pt>
                <c:pt idx="3">
                  <c:v>585</c:v>
                </c:pt>
                <c:pt idx="4">
                  <c:v>609</c:v>
                </c:pt>
                <c:pt idx="5">
                  <c:v>609</c:v>
                </c:pt>
                <c:pt idx="6">
                  <c:v>610</c:v>
                </c:pt>
                <c:pt idx="7">
                  <c:v>628</c:v>
                </c:pt>
                <c:pt idx="8">
                  <c:v>639</c:v>
                </c:pt>
                <c:pt idx="9">
                  <c:v>631</c:v>
                </c:pt>
                <c:pt idx="10">
                  <c:v>644</c:v>
                </c:pt>
                <c:pt idx="11">
                  <c:v>650</c:v>
                </c:pt>
                <c:pt idx="12">
                  <c:v>670</c:v>
                </c:pt>
                <c:pt idx="13">
                  <c:v>673</c:v>
                </c:pt>
                <c:pt idx="14">
                  <c:v>677</c:v>
                </c:pt>
                <c:pt idx="15">
                  <c:v>690</c:v>
                </c:pt>
                <c:pt idx="16">
                  <c:v>701</c:v>
                </c:pt>
                <c:pt idx="17">
                  <c:v>710</c:v>
                </c:pt>
                <c:pt idx="18">
                  <c:v>726</c:v>
                </c:pt>
                <c:pt idx="19">
                  <c:v>732</c:v>
                </c:pt>
                <c:pt idx="20">
                  <c:v>749</c:v>
                </c:pt>
                <c:pt idx="21">
                  <c:v>766</c:v>
                </c:pt>
                <c:pt idx="22">
                  <c:v>791</c:v>
                </c:pt>
                <c:pt idx="23">
                  <c:v>820</c:v>
                </c:pt>
                <c:pt idx="24">
                  <c:v>854</c:v>
                </c:pt>
                <c:pt idx="25">
                  <c:v>885</c:v>
                </c:pt>
                <c:pt idx="26">
                  <c:v>885</c:v>
                </c:pt>
                <c:pt idx="27">
                  <c:v>856</c:v>
                </c:pt>
                <c:pt idx="28">
                  <c:v>891</c:v>
                </c:pt>
                <c:pt idx="29">
                  <c:v>894</c:v>
                </c:pt>
                <c:pt idx="30">
                  <c:v>960</c:v>
                </c:pt>
              </c:numCache>
            </c:numRef>
          </c:val>
          <c:smooth val="1"/>
          <c:extLst>
            <c:ext xmlns:c16="http://schemas.microsoft.com/office/drawing/2014/chart" uri="{C3380CC4-5D6E-409C-BE32-E72D297353CC}">
              <c16:uniqueId val="{00000005-6F46-4939-971B-03179B3DD126}"/>
            </c:ext>
          </c:extLst>
        </c:ser>
        <c:ser>
          <c:idx val="1"/>
          <c:order val="1"/>
          <c:tx>
            <c:strRef>
              <c:f>'جدول 11'!$C$2</c:f>
              <c:strCache>
                <c:ptCount val="1"/>
                <c:pt idx="0">
                  <c:v>درمانگاه  و پلي كلينيك</c:v>
                </c:pt>
              </c:strCache>
            </c:strRef>
          </c:tx>
          <c:spPr>
            <a:ln w="38100">
              <a:solidFill>
                <a:srgbClr val="993366"/>
              </a:solidFill>
              <a:prstDash val="solid"/>
            </a:ln>
          </c:spPr>
          <c:marker>
            <c:symbol val="square"/>
            <c:size val="8"/>
            <c:spPr>
              <a:solidFill>
                <a:srgbClr val="FF6699"/>
              </a:solidFill>
              <a:ln>
                <a:solidFill>
                  <a:srgbClr val="993300"/>
                </a:solidFill>
                <a:prstDash val="solid"/>
              </a:ln>
            </c:spPr>
          </c:marker>
          <c:dPt>
            <c:idx val="21"/>
            <c:bubble3D val="0"/>
            <c:spPr>
              <a:ln w="50800">
                <a:solidFill>
                  <a:srgbClr val="993366"/>
                </a:solidFill>
                <a:prstDash val="solid"/>
              </a:ln>
            </c:spPr>
            <c:extLst>
              <c:ext xmlns:c16="http://schemas.microsoft.com/office/drawing/2014/chart" uri="{C3380CC4-5D6E-409C-BE32-E72D297353CC}">
                <c16:uniqueId val="{00000003-B722-43EB-B1C1-281F63316049}"/>
              </c:ext>
            </c:extLst>
          </c:dPt>
          <c:dLbls>
            <c:dLbl>
              <c:idx val="1"/>
              <c:layout>
                <c:manualLayout>
                  <c:x val="-2.3201815659488624E-2"/>
                  <c:y val="-2.97049887183534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46-4939-971B-03179B3DD126}"/>
                </c:ext>
              </c:extLst>
            </c:dLbl>
            <c:dLbl>
              <c:idx val="4"/>
              <c:delete val="1"/>
              <c:extLst>
                <c:ext xmlns:c15="http://schemas.microsoft.com/office/drawing/2012/chart" uri="{CE6537A1-D6FC-4f65-9D91-7224C49458BB}"/>
                <c:ext xmlns:c16="http://schemas.microsoft.com/office/drawing/2014/chart" uri="{C3380CC4-5D6E-409C-BE32-E72D297353CC}">
                  <c16:uniqueId val="{00000007-6F46-4939-971B-03179B3DD126}"/>
                </c:ext>
              </c:extLst>
            </c:dLbl>
            <c:dLbl>
              <c:idx val="6"/>
              <c:layout>
                <c:manualLayout>
                  <c:x val="-1.6525544932510541E-2"/>
                  <c:y val="2.6725460974567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20-43B6-B7B9-D63AA2CC8F60}"/>
                </c:ext>
              </c:extLst>
            </c:dLbl>
            <c:dLbl>
              <c:idx val="10"/>
              <c:layout>
                <c:manualLayout>
                  <c:x val="-2.6149657869808725E-2"/>
                  <c:y val="-2.69378531073446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46-4939-971B-03179B3DD126}"/>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60-4DE4-B7F3-F7673E12D27E}"/>
                </c:ext>
              </c:extLst>
            </c:dLbl>
            <c:dLbl>
              <c:idx val="13"/>
              <c:delete val="1"/>
              <c:extLst>
                <c:ext xmlns:c15="http://schemas.microsoft.com/office/drawing/2012/chart" uri="{CE6537A1-D6FC-4f65-9D91-7224C49458BB}"/>
                <c:ext xmlns:c16="http://schemas.microsoft.com/office/drawing/2014/chart" uri="{C3380CC4-5D6E-409C-BE32-E72D297353CC}">
                  <c16:uniqueId val="{00000009-6F46-4939-971B-03179B3DD126}"/>
                </c:ext>
              </c:extLst>
            </c:dLbl>
            <c:dLbl>
              <c:idx val="15"/>
              <c:layout>
                <c:manualLayout>
                  <c:x val="-3.4195756554215723E-2"/>
                  <c:y val="-3.539890564526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46-4939-971B-03179B3DD126}"/>
                </c:ext>
              </c:extLst>
            </c:dLbl>
            <c:dLbl>
              <c:idx val="2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20-43B6-B7B9-D63AA2CC8F60}"/>
                </c:ext>
              </c:extLst>
            </c:dLbl>
            <c:dLbl>
              <c:idx val="25"/>
              <c:delete val="1"/>
              <c:extLst>
                <c:ext xmlns:c15="http://schemas.microsoft.com/office/drawing/2012/chart" uri="{CE6537A1-D6FC-4f65-9D91-7224C49458BB}"/>
                <c:ext xmlns:c16="http://schemas.microsoft.com/office/drawing/2014/chart" uri="{C3380CC4-5D6E-409C-BE32-E72D297353CC}">
                  <c16:uniqueId val="{00000000-D220-43B6-B7B9-D63AA2CC8F60}"/>
                </c:ext>
              </c:extLst>
            </c:dLbl>
            <c:dLbl>
              <c:idx val="2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22-43EB-B1C1-281F63316049}"/>
                </c:ext>
              </c:extLst>
            </c:dLbl>
            <c:dLbl>
              <c:idx val="2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06-41E5-87BB-24E804F61620}"/>
                </c:ext>
              </c:extLst>
            </c:dLbl>
            <c:dLbl>
              <c:idx val="2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06-41E5-87BB-24E804F61620}"/>
                </c:ext>
              </c:extLst>
            </c:dLbl>
            <c:dLbl>
              <c:idx val="3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FB-4754-90A0-0F1B89C09891}"/>
                </c:ext>
              </c:extLst>
            </c:dLbl>
            <c:spPr>
              <a:noFill/>
              <a:ln>
                <a:noFill/>
              </a:ln>
              <a:effectLst/>
            </c:spPr>
            <c:dLblPos val="t"/>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 11'!$J$3:$J$33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11'!$C$3:$C$33</c:f>
              <c:numCache>
                <c:formatCode>0</c:formatCode>
                <c:ptCount val="31"/>
                <c:pt idx="0">
                  <c:v>253</c:v>
                </c:pt>
                <c:pt idx="1">
                  <c:v>237</c:v>
                </c:pt>
                <c:pt idx="2">
                  <c:v>314</c:v>
                </c:pt>
                <c:pt idx="3">
                  <c:v>363</c:v>
                </c:pt>
                <c:pt idx="4">
                  <c:v>376</c:v>
                </c:pt>
                <c:pt idx="5">
                  <c:v>425</c:v>
                </c:pt>
                <c:pt idx="6">
                  <c:v>448</c:v>
                </c:pt>
                <c:pt idx="7">
                  <c:v>493</c:v>
                </c:pt>
                <c:pt idx="8">
                  <c:v>535</c:v>
                </c:pt>
                <c:pt idx="9">
                  <c:v>754</c:v>
                </c:pt>
                <c:pt idx="10">
                  <c:v>806</c:v>
                </c:pt>
                <c:pt idx="11">
                  <c:v>725</c:v>
                </c:pt>
                <c:pt idx="12">
                  <c:v>777</c:v>
                </c:pt>
                <c:pt idx="13">
                  <c:v>840</c:v>
                </c:pt>
                <c:pt idx="14">
                  <c:v>909</c:v>
                </c:pt>
                <c:pt idx="15">
                  <c:v>1032</c:v>
                </c:pt>
                <c:pt idx="16">
                  <c:v>1122</c:v>
                </c:pt>
                <c:pt idx="17">
                  <c:v>1186</c:v>
                </c:pt>
                <c:pt idx="18">
                  <c:v>1311</c:v>
                </c:pt>
                <c:pt idx="19">
                  <c:v>1405</c:v>
                </c:pt>
                <c:pt idx="20">
                  <c:v>1498</c:v>
                </c:pt>
                <c:pt idx="21">
                  <c:v>1607</c:v>
                </c:pt>
                <c:pt idx="22">
                  <c:v>1712</c:v>
                </c:pt>
                <c:pt idx="23">
                  <c:v>1776</c:v>
                </c:pt>
                <c:pt idx="24">
                  <c:v>1859</c:v>
                </c:pt>
                <c:pt idx="25">
                  <c:v>1935</c:v>
                </c:pt>
                <c:pt idx="26">
                  <c:v>1959</c:v>
                </c:pt>
                <c:pt idx="27">
                  <c:v>2460</c:v>
                </c:pt>
                <c:pt idx="28">
                  <c:v>2523</c:v>
                </c:pt>
                <c:pt idx="29">
                  <c:v>2558</c:v>
                </c:pt>
                <c:pt idx="30">
                  <c:v>3235</c:v>
                </c:pt>
              </c:numCache>
            </c:numRef>
          </c:val>
          <c:smooth val="1"/>
          <c:extLst>
            <c:ext xmlns:c16="http://schemas.microsoft.com/office/drawing/2014/chart" uri="{C3380CC4-5D6E-409C-BE32-E72D297353CC}">
              <c16:uniqueId val="{0000000D-6F46-4939-971B-03179B3DD126}"/>
            </c:ext>
          </c:extLst>
        </c:ser>
        <c:ser>
          <c:idx val="2"/>
          <c:order val="2"/>
          <c:tx>
            <c:strRef>
              <c:f>'جدول 11'!$D$2</c:f>
              <c:strCache>
                <c:ptCount val="1"/>
                <c:pt idx="0">
                  <c:v>دي كلينيك </c:v>
                </c:pt>
              </c:strCache>
            </c:strRef>
          </c:tx>
          <c:spPr>
            <a:ln w="31750">
              <a:solidFill>
                <a:srgbClr val="D7D200"/>
              </a:solidFill>
              <a:prstDash val="solid"/>
            </a:ln>
          </c:spPr>
          <c:marker>
            <c:symbol val="triangle"/>
            <c:size val="5"/>
            <c:spPr>
              <a:solidFill>
                <a:schemeClr val="bg2">
                  <a:lumMod val="50000"/>
                </a:schemeClr>
              </a:solidFill>
              <a:ln w="12700">
                <a:solidFill>
                  <a:schemeClr val="accent3">
                    <a:lumMod val="50000"/>
                  </a:schemeClr>
                </a:solidFill>
                <a:prstDash val="solid"/>
              </a:ln>
            </c:spPr>
          </c:marker>
          <c:dLbls>
            <c:dLbl>
              <c:idx val="9"/>
              <c:layout>
                <c:manualLayout>
                  <c:x val="-2.0682523267838728E-2"/>
                  <c:y val="-2.0338983050847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9E-4FE7-BC65-DC55C8056615}"/>
                </c:ext>
              </c:extLst>
            </c:dLbl>
            <c:dLbl>
              <c:idx val="14"/>
              <c:layout>
                <c:manualLayout>
                  <c:x val="-1.6552859166185426E-2"/>
                  <c:y val="-2.48827179748311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F46-4939-971B-03179B3DD126}"/>
                </c:ext>
              </c:extLst>
            </c:dLbl>
            <c:dLbl>
              <c:idx val="19"/>
              <c:layout>
                <c:manualLayout>
                  <c:x val="-1.6546018614271043E-2"/>
                  <c:y val="-2.4858757062146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9E-4FE7-BC65-DC55C8056615}"/>
                </c:ext>
              </c:extLst>
            </c:dLbl>
            <c:dLbl>
              <c:idx val="26"/>
              <c:layout>
                <c:manualLayout>
                  <c:x val="-5.5153395380903138E-3"/>
                  <c:y val="-3.1638418079096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22-43EB-B1C1-281F63316049}"/>
                </c:ext>
              </c:extLst>
            </c:dLbl>
            <c:dLbl>
              <c:idx val="27"/>
              <c:layout>
                <c:manualLayout>
                  <c:x val="-9.6518441916580485E-3"/>
                  <c:y val="-3.3898305084745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06-41E5-87BB-24E804F61620}"/>
                </c:ext>
              </c:extLst>
            </c:dLbl>
            <c:dLbl>
              <c:idx val="28"/>
              <c:layout>
                <c:manualLayout>
                  <c:x val="-9.6518441916582515E-3"/>
                  <c:y val="-2.4858757062146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F06-41E5-87BB-24E804F61620}"/>
                </c:ext>
              </c:extLst>
            </c:dLbl>
            <c:dLbl>
              <c:idx val="30"/>
              <c:layout>
                <c:manualLayout>
                  <c:x val="-1.2409513960703205E-2"/>
                  <c:y val="-2.9378531073446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FB-4754-90A0-0F1B89C0989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 11'!$J$3:$J$33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11'!$D$3:$D$33</c:f>
              <c:numCache>
                <c:formatCode>0</c:formatCode>
                <c:ptCount val="31"/>
                <c:pt idx="0">
                  <c:v>0</c:v>
                </c:pt>
                <c:pt idx="1">
                  <c:v>0</c:v>
                </c:pt>
                <c:pt idx="2">
                  <c:v>0</c:v>
                </c:pt>
                <c:pt idx="3">
                  <c:v>0</c:v>
                </c:pt>
                <c:pt idx="4">
                  <c:v>8</c:v>
                </c:pt>
                <c:pt idx="5">
                  <c:v>9</c:v>
                </c:pt>
                <c:pt idx="6">
                  <c:v>8</c:v>
                </c:pt>
                <c:pt idx="7">
                  <c:v>7</c:v>
                </c:pt>
                <c:pt idx="8">
                  <c:v>17</c:v>
                </c:pt>
                <c:pt idx="9">
                  <c:v>27</c:v>
                </c:pt>
                <c:pt idx="10">
                  <c:v>39</c:v>
                </c:pt>
                <c:pt idx="11">
                  <c:v>48</c:v>
                </c:pt>
                <c:pt idx="12">
                  <c:v>60</c:v>
                </c:pt>
                <c:pt idx="13">
                  <c:v>63</c:v>
                </c:pt>
                <c:pt idx="14">
                  <c:v>66</c:v>
                </c:pt>
                <c:pt idx="15">
                  <c:v>74</c:v>
                </c:pt>
                <c:pt idx="16">
                  <c:v>74</c:v>
                </c:pt>
                <c:pt idx="17">
                  <c:v>79</c:v>
                </c:pt>
                <c:pt idx="18">
                  <c:v>83</c:v>
                </c:pt>
                <c:pt idx="19">
                  <c:v>88</c:v>
                </c:pt>
                <c:pt idx="20">
                  <c:v>88</c:v>
                </c:pt>
                <c:pt idx="21">
                  <c:v>98</c:v>
                </c:pt>
                <c:pt idx="22">
                  <c:v>108</c:v>
                </c:pt>
                <c:pt idx="23">
                  <c:v>122</c:v>
                </c:pt>
                <c:pt idx="24">
                  <c:v>119</c:v>
                </c:pt>
                <c:pt idx="25">
                  <c:v>121</c:v>
                </c:pt>
                <c:pt idx="26">
                  <c:v>121</c:v>
                </c:pt>
                <c:pt idx="27">
                  <c:v>129</c:v>
                </c:pt>
                <c:pt idx="28">
                  <c:v>106</c:v>
                </c:pt>
                <c:pt idx="29">
                  <c:v>109</c:v>
                </c:pt>
                <c:pt idx="30">
                  <c:v>121</c:v>
                </c:pt>
              </c:numCache>
            </c:numRef>
          </c:val>
          <c:smooth val="1"/>
          <c:extLst>
            <c:ext xmlns:c16="http://schemas.microsoft.com/office/drawing/2014/chart" uri="{C3380CC4-5D6E-409C-BE32-E72D297353CC}">
              <c16:uniqueId val="{00000010-6F46-4939-971B-03179B3DD126}"/>
            </c:ext>
          </c:extLst>
        </c:ser>
        <c:dLbls>
          <c:showLegendKey val="0"/>
          <c:showVal val="0"/>
          <c:showCatName val="0"/>
          <c:showSerName val="0"/>
          <c:showPercent val="0"/>
          <c:showBubbleSize val="0"/>
        </c:dLbls>
        <c:marker val="1"/>
        <c:smooth val="0"/>
        <c:axId val="77133312"/>
        <c:axId val="77134848"/>
      </c:lineChart>
      <c:catAx>
        <c:axId val="77133312"/>
        <c:scaling>
          <c:orientation val="minMax"/>
        </c:scaling>
        <c:delete val="0"/>
        <c:axPos val="b"/>
        <c:numFmt formatCode="General" sourceLinked="1"/>
        <c:majorTickMark val="out"/>
        <c:minorTickMark val="none"/>
        <c:tickLblPos val="nextTo"/>
        <c:spPr>
          <a:ln w="0">
            <a:solidFill>
              <a:srgbClr val="000000"/>
            </a:solidFill>
            <a:prstDash val="solid"/>
          </a:ln>
        </c:spPr>
        <c:txPr>
          <a:bodyPr rot="-5400000" vert="horz"/>
          <a:lstStyle/>
          <a:p>
            <a:pPr>
              <a:defRPr/>
            </a:pPr>
            <a:endParaRPr lang="en-US"/>
          </a:p>
        </c:txPr>
        <c:crossAx val="77134848"/>
        <c:crosses val="autoZero"/>
        <c:auto val="1"/>
        <c:lblAlgn val="ctr"/>
        <c:lblOffset val="100"/>
        <c:tickLblSkip val="1"/>
        <c:tickMarkSkip val="1"/>
        <c:noMultiLvlLbl val="0"/>
      </c:catAx>
      <c:valAx>
        <c:axId val="77134848"/>
        <c:scaling>
          <c:orientation val="minMax"/>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77133312"/>
        <c:crosses val="autoZero"/>
        <c:crossBetween val="between"/>
      </c:valAx>
      <c:spPr>
        <a:noFill/>
        <a:ln w="0">
          <a:solidFill>
            <a:srgbClr val="808080"/>
          </a:solidFill>
          <a:prstDash val="solid"/>
        </a:ln>
      </c:spPr>
    </c:plotArea>
    <c:legend>
      <c:legendPos val="b"/>
      <c:layout>
        <c:manualLayout>
          <c:xMode val="edge"/>
          <c:yMode val="edge"/>
          <c:x val="0.21578765942778352"/>
          <c:y val="0.92090395480225984"/>
          <c:w val="0.56187521544295072"/>
          <c:h val="4.7457627118644485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rtl="1">
        <a:defRPr lang="en-US" sz="1100" b="0" i="0" u="none" strike="noStrike" kern="1200" baseline="0">
          <a:solidFill>
            <a:srgbClr val="000000"/>
          </a:solidFill>
          <a:latin typeface="IPT Nazanin" panose="00000400000000000000" pitchFamily="2" charset="2"/>
          <a:ea typeface="B Titr"/>
          <a:cs typeface="B Titr" panose="00000700000000000000" pitchFamily="2" charset="-78"/>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a-IR" sz="1200">
                <a:cs typeface="B Titr" panose="00000700000000000000" pitchFamily="2" charset="-78"/>
              </a:rPr>
              <a:t>نمودار 15 -تعداد پزشکان مستقل طرف قرارداد سازمان به تفکیک طی سالهای 1402-1372</a:t>
            </a:r>
          </a:p>
        </c:rich>
      </c:tx>
      <c:layout>
        <c:manualLayout>
          <c:xMode val="edge"/>
          <c:yMode val="edge"/>
          <c:x val="0.22543950361944159"/>
          <c:y val="1.8079096045197741E-2"/>
        </c:manualLayout>
      </c:layout>
      <c:overlay val="0"/>
      <c:spPr>
        <a:noFill/>
        <a:ln w="25400">
          <a:noFill/>
        </a:ln>
      </c:spPr>
    </c:title>
    <c:autoTitleDeleted val="0"/>
    <c:plotArea>
      <c:layout>
        <c:manualLayout>
          <c:layoutTarget val="inner"/>
          <c:xMode val="edge"/>
          <c:yMode val="edge"/>
          <c:x val="5.9572506900960026E-2"/>
          <c:y val="0.10791227367765469"/>
          <c:w val="0.83829521309836263"/>
          <c:h val="0.74180826549223711"/>
        </c:manualLayout>
      </c:layout>
      <c:lineChart>
        <c:grouping val="standard"/>
        <c:varyColors val="0"/>
        <c:ser>
          <c:idx val="2"/>
          <c:order val="0"/>
          <c:tx>
            <c:strRef>
              <c:f>جدول12!$C$2</c:f>
              <c:strCache>
                <c:ptCount val="1"/>
                <c:pt idx="0">
                  <c:v>عمومي</c:v>
                </c:pt>
              </c:strCache>
            </c:strRef>
          </c:tx>
          <c:spPr>
            <a:ln w="34925">
              <a:solidFill>
                <a:srgbClr val="7D8533"/>
              </a:solidFill>
              <a:prstDash val="solid"/>
            </a:ln>
          </c:spPr>
          <c:marker>
            <c:symbol val="circle"/>
            <c:size val="7"/>
            <c:spPr>
              <a:solidFill>
                <a:srgbClr val="FFC000"/>
              </a:solidFill>
              <a:ln w="12700">
                <a:solidFill>
                  <a:schemeClr val="accent3">
                    <a:lumMod val="50000"/>
                  </a:schemeClr>
                </a:solidFill>
                <a:prstDash val="solid"/>
              </a:ln>
            </c:spPr>
          </c:marker>
          <c:dPt>
            <c:idx val="19"/>
            <c:bubble3D val="0"/>
            <c:spPr>
              <a:ln w="38100">
                <a:solidFill>
                  <a:srgbClr val="7D8533"/>
                </a:solidFill>
                <a:prstDash val="solid"/>
              </a:ln>
            </c:spPr>
            <c:extLst>
              <c:ext xmlns:c16="http://schemas.microsoft.com/office/drawing/2014/chart" uri="{C3380CC4-5D6E-409C-BE32-E72D297353CC}">
                <c16:uniqueId val="{00000016-5B3C-44C4-8541-2E9AA18641A2}"/>
              </c:ext>
            </c:extLst>
          </c:dPt>
          <c:dPt>
            <c:idx val="24"/>
            <c:bubble3D val="0"/>
            <c:spPr>
              <a:ln w="38100">
                <a:solidFill>
                  <a:srgbClr val="7D8533"/>
                </a:solidFill>
                <a:prstDash val="solid"/>
              </a:ln>
            </c:spPr>
            <c:extLst>
              <c:ext xmlns:c16="http://schemas.microsoft.com/office/drawing/2014/chart" uri="{C3380CC4-5D6E-409C-BE32-E72D297353CC}">
                <c16:uniqueId val="{0000001B-5B3C-44C4-8541-2E9AA18641A2}"/>
              </c:ext>
            </c:extLst>
          </c:dPt>
          <c:dLbls>
            <c:dLbl>
              <c:idx val="6"/>
              <c:layout>
                <c:manualLayout>
                  <c:x val="-5.3774560496380561E-2"/>
                  <c:y val="-2.2598870056497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5B3C-44C4-8541-2E9AA18641A2}"/>
                </c:ext>
              </c:extLst>
            </c:dLbl>
            <c:dLbl>
              <c:idx val="10"/>
              <c:layout>
                <c:manualLayout>
                  <c:x val="-1.9303688383316097E-2"/>
                  <c:y val="-2.7118644067796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B3C-44C4-8541-2E9AA18641A2}"/>
                </c:ext>
              </c:extLst>
            </c:dLbl>
            <c:dLbl>
              <c:idx val="21"/>
              <c:layout>
                <c:manualLayout>
                  <c:x val="-3.1713202344019406E-2"/>
                  <c:y val="3.3898305084745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5B3C-44C4-8541-2E9AA18641A2}"/>
                </c:ext>
              </c:extLst>
            </c:dLbl>
            <c:dLbl>
              <c:idx val="26"/>
              <c:layout>
                <c:manualLayout>
                  <c:x val="-3.9986211651154673E-2"/>
                  <c:y val="3.61581920903953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B3C-44C4-8541-2E9AA18641A2}"/>
                </c:ext>
              </c:extLst>
            </c:dLbl>
            <c:dLbl>
              <c:idx val="27"/>
              <c:layout>
                <c:manualLayout>
                  <c:x val="-4.550155118924519E-2"/>
                  <c:y val="3.3898305084745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24-4828-9E81-19E8D30CED38}"/>
                </c:ext>
              </c:extLst>
            </c:dLbl>
            <c:dLbl>
              <c:idx val="28"/>
              <c:layout>
                <c:manualLayout>
                  <c:x val="-1.1030679076180628E-2"/>
                  <c:y val="4.2937853107344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24-4828-9E81-19E8D30CED38}"/>
                </c:ext>
              </c:extLst>
            </c:dLbl>
            <c:dLbl>
              <c:idx val="30"/>
              <c:layout>
                <c:manualLayout>
                  <c:x val="-4.140786749482412E-2"/>
                  <c:y val="-4.97175141242937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BB2-4430-AE28-4308DC7FA835}"/>
                </c:ext>
              </c:extLst>
            </c:dLbl>
            <c:spPr>
              <a:noFill/>
              <a:ln>
                <a:noFill/>
              </a:ln>
              <a:effectLst/>
            </c:spPr>
            <c:txPr>
              <a:bodyPr wrap="square" lIns="38100" tIns="19050" rIns="38100" bIns="19050" anchor="ctr">
                <a:spAutoFit/>
              </a:bodyPr>
              <a:lstStyle/>
              <a:p>
                <a:pPr>
                  <a:defRPr sz="1100">
                    <a:latin typeface="PW-Hosseini" pitchFamily="2"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جدول12!$A$3:$A$33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جدول12!$C$3:$C$33</c:f>
              <c:numCache>
                <c:formatCode>0</c:formatCode>
                <c:ptCount val="31"/>
                <c:pt idx="0">
                  <c:v>6346</c:v>
                </c:pt>
                <c:pt idx="1">
                  <c:v>5862</c:v>
                </c:pt>
                <c:pt idx="2">
                  <c:v>6867</c:v>
                </c:pt>
                <c:pt idx="3">
                  <c:v>8796</c:v>
                </c:pt>
                <c:pt idx="4">
                  <c:v>10107</c:v>
                </c:pt>
                <c:pt idx="5">
                  <c:v>9863</c:v>
                </c:pt>
                <c:pt idx="6">
                  <c:v>10299</c:v>
                </c:pt>
                <c:pt idx="7">
                  <c:v>13360</c:v>
                </c:pt>
                <c:pt idx="8">
                  <c:v>15530</c:v>
                </c:pt>
                <c:pt idx="9">
                  <c:v>16395</c:v>
                </c:pt>
                <c:pt idx="10">
                  <c:v>16803</c:v>
                </c:pt>
                <c:pt idx="11">
                  <c:v>16365</c:v>
                </c:pt>
                <c:pt idx="12">
                  <c:v>16187</c:v>
                </c:pt>
                <c:pt idx="13">
                  <c:v>15559</c:v>
                </c:pt>
                <c:pt idx="14">
                  <c:v>14499</c:v>
                </c:pt>
                <c:pt idx="15">
                  <c:v>13947</c:v>
                </c:pt>
                <c:pt idx="16">
                  <c:v>13649</c:v>
                </c:pt>
                <c:pt idx="17">
                  <c:v>13229</c:v>
                </c:pt>
                <c:pt idx="18">
                  <c:v>12647</c:v>
                </c:pt>
                <c:pt idx="19">
                  <c:v>12101</c:v>
                </c:pt>
                <c:pt idx="20">
                  <c:v>11439</c:v>
                </c:pt>
                <c:pt idx="21">
                  <c:v>11227</c:v>
                </c:pt>
                <c:pt idx="22">
                  <c:v>10554</c:v>
                </c:pt>
                <c:pt idx="23">
                  <c:v>10125</c:v>
                </c:pt>
                <c:pt idx="24">
                  <c:v>9665</c:v>
                </c:pt>
                <c:pt idx="25">
                  <c:v>9753</c:v>
                </c:pt>
                <c:pt idx="26">
                  <c:v>9871</c:v>
                </c:pt>
                <c:pt idx="27">
                  <c:v>8636</c:v>
                </c:pt>
                <c:pt idx="28">
                  <c:v>8289</c:v>
                </c:pt>
                <c:pt idx="29">
                  <c:v>8638</c:v>
                </c:pt>
                <c:pt idx="30">
                  <c:v>10282</c:v>
                </c:pt>
              </c:numCache>
            </c:numRef>
          </c:val>
          <c:smooth val="1"/>
          <c:extLst>
            <c:ext xmlns:c16="http://schemas.microsoft.com/office/drawing/2014/chart" uri="{C3380CC4-5D6E-409C-BE32-E72D297353CC}">
              <c16:uniqueId val="{00000018-5B3C-44C4-8541-2E9AA18641A2}"/>
            </c:ext>
          </c:extLst>
        </c:ser>
        <c:ser>
          <c:idx val="3"/>
          <c:order val="1"/>
          <c:tx>
            <c:strRef>
              <c:f>جدول12!$D$2</c:f>
              <c:strCache>
                <c:ptCount val="1"/>
                <c:pt idx="0">
                  <c:v>متخصص</c:v>
                </c:pt>
              </c:strCache>
            </c:strRef>
          </c:tx>
          <c:spPr>
            <a:ln w="38100">
              <a:solidFill>
                <a:srgbClr val="6C0000"/>
              </a:solidFill>
            </a:ln>
          </c:spPr>
          <c:marker>
            <c:symbol val="diamond"/>
            <c:size val="10"/>
            <c:spPr>
              <a:solidFill>
                <a:srgbClr val="FF5601"/>
              </a:solidFill>
              <a:ln>
                <a:solidFill>
                  <a:schemeClr val="accent2">
                    <a:lumMod val="75000"/>
                  </a:schemeClr>
                </a:solidFill>
              </a:ln>
            </c:spPr>
          </c:marker>
          <c:dLbls>
            <c:dLbl>
              <c:idx val="10"/>
              <c:layout>
                <c:manualLayout>
                  <c:x val="-3.9986211651154777E-2"/>
                  <c:y val="-1.8079096045197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5B3C-44C4-8541-2E9AA18641A2}"/>
                </c:ext>
              </c:extLst>
            </c:dLbl>
            <c:dLbl>
              <c:idx val="20"/>
              <c:layout>
                <c:manualLayout>
                  <c:x val="-2.3440193036883935E-2"/>
                  <c:y val="-3.16384180790960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B3C-44C4-8541-2E9AA18641A2}"/>
                </c:ext>
              </c:extLst>
            </c:dLbl>
            <c:dLbl>
              <c:idx val="26"/>
              <c:layout>
                <c:manualLayout>
                  <c:x val="-4.1365046535677356E-3"/>
                  <c:y val="-2.25988700564972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B3C-44C4-8541-2E9AA18641A2}"/>
                </c:ext>
              </c:extLst>
            </c:dLbl>
            <c:dLbl>
              <c:idx val="27"/>
              <c:layout>
                <c:manualLayout>
                  <c:x val="-2.0222678025562263E-16"/>
                  <c:y val="-2.2598870056497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24-4828-9E81-19E8D30CED38}"/>
                </c:ext>
              </c:extLst>
            </c:dLbl>
            <c:dLbl>
              <c:idx val="28"/>
              <c:layout>
                <c:manualLayout>
                  <c:x val="-6.8941744226130941E-3"/>
                  <c:y val="2.9378531073446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24-4828-9E81-19E8D30CED38}"/>
                </c:ext>
              </c:extLst>
            </c:dLbl>
            <c:dLbl>
              <c:idx val="30"/>
              <c:layout>
                <c:manualLayout>
                  <c:x val="-3.1746031746031647E-2"/>
                  <c:y val="6.10169491525423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B2-4430-AE28-4308DC7FA835}"/>
                </c:ext>
              </c:extLst>
            </c:dLbl>
            <c:spPr>
              <a:noFill/>
              <a:ln>
                <a:noFill/>
              </a:ln>
              <a:effectLst/>
            </c:spPr>
            <c:txPr>
              <a:bodyPr wrap="square" lIns="38100" tIns="19050" rIns="38100" bIns="19050" anchor="ctr">
                <a:spAutoFit/>
              </a:bodyPr>
              <a:lstStyle/>
              <a:p>
                <a:pPr>
                  <a:defRPr sz="1100">
                    <a:latin typeface="PW-Hosseini" pitchFamily="2"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جدول12!$A$3:$A$33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جدول12!$D$3:$D$33</c:f>
              <c:numCache>
                <c:formatCode>0</c:formatCode>
                <c:ptCount val="31"/>
                <c:pt idx="0">
                  <c:v>4321</c:v>
                </c:pt>
                <c:pt idx="1">
                  <c:v>4580</c:v>
                </c:pt>
                <c:pt idx="2">
                  <c:v>5167</c:v>
                </c:pt>
                <c:pt idx="3">
                  <c:v>5725</c:v>
                </c:pt>
                <c:pt idx="4">
                  <c:v>6215</c:v>
                </c:pt>
                <c:pt idx="5">
                  <c:v>5946</c:v>
                </c:pt>
                <c:pt idx="6">
                  <c:v>6333</c:v>
                </c:pt>
                <c:pt idx="7">
                  <c:v>7032</c:v>
                </c:pt>
                <c:pt idx="8">
                  <c:v>8001</c:v>
                </c:pt>
                <c:pt idx="9">
                  <c:v>8634</c:v>
                </c:pt>
                <c:pt idx="10">
                  <c:v>9316</c:v>
                </c:pt>
                <c:pt idx="11">
                  <c:v>9490</c:v>
                </c:pt>
                <c:pt idx="12">
                  <c:v>9913</c:v>
                </c:pt>
                <c:pt idx="13">
                  <c:v>10351</c:v>
                </c:pt>
                <c:pt idx="14">
                  <c:v>10697</c:v>
                </c:pt>
                <c:pt idx="15">
                  <c:v>10838</c:v>
                </c:pt>
                <c:pt idx="16">
                  <c:v>11347</c:v>
                </c:pt>
                <c:pt idx="17">
                  <c:v>11637</c:v>
                </c:pt>
                <c:pt idx="18">
                  <c:v>11758</c:v>
                </c:pt>
                <c:pt idx="19">
                  <c:v>11647</c:v>
                </c:pt>
                <c:pt idx="20">
                  <c:v>11885</c:v>
                </c:pt>
                <c:pt idx="21">
                  <c:v>11594</c:v>
                </c:pt>
                <c:pt idx="22">
                  <c:v>10830</c:v>
                </c:pt>
                <c:pt idx="23">
                  <c:v>10680</c:v>
                </c:pt>
                <c:pt idx="24">
                  <c:v>10691</c:v>
                </c:pt>
                <c:pt idx="25">
                  <c:v>10948</c:v>
                </c:pt>
                <c:pt idx="26">
                  <c:v>11014</c:v>
                </c:pt>
                <c:pt idx="27">
                  <c:v>10287</c:v>
                </c:pt>
                <c:pt idx="28">
                  <c:v>9922</c:v>
                </c:pt>
                <c:pt idx="29">
                  <c:v>10056</c:v>
                </c:pt>
                <c:pt idx="30">
                  <c:v>10054</c:v>
                </c:pt>
              </c:numCache>
            </c:numRef>
          </c:val>
          <c:smooth val="0"/>
          <c:extLst>
            <c:ext xmlns:c16="http://schemas.microsoft.com/office/drawing/2014/chart" uri="{C3380CC4-5D6E-409C-BE32-E72D297353CC}">
              <c16:uniqueId val="{00000019-5B3C-44C4-8541-2E9AA18641A2}"/>
            </c:ext>
          </c:extLst>
        </c:ser>
        <c:ser>
          <c:idx val="4"/>
          <c:order val="2"/>
          <c:tx>
            <c:strRef>
              <c:f>جدول12!$E$2</c:f>
              <c:strCache>
                <c:ptCount val="1"/>
                <c:pt idx="0">
                  <c:v>دندانپزشك </c:v>
                </c:pt>
              </c:strCache>
            </c:strRef>
          </c:tx>
          <c:marker>
            <c:spPr>
              <a:solidFill>
                <a:schemeClr val="accent5">
                  <a:lumMod val="75000"/>
                </a:schemeClr>
              </a:solidFill>
              <a:ln>
                <a:solidFill>
                  <a:schemeClr val="tx2">
                    <a:lumMod val="75000"/>
                  </a:schemeClr>
                </a:solidFill>
              </a:ln>
            </c:spPr>
          </c:marker>
          <c:dPt>
            <c:idx val="23"/>
            <c:bubble3D val="0"/>
            <c:spPr>
              <a:ln>
                <a:solidFill>
                  <a:schemeClr val="accent5">
                    <a:lumMod val="50000"/>
                  </a:schemeClr>
                </a:solidFill>
              </a:ln>
            </c:spPr>
            <c:extLst>
              <c:ext xmlns:c16="http://schemas.microsoft.com/office/drawing/2014/chart" uri="{C3380CC4-5D6E-409C-BE32-E72D297353CC}">
                <c16:uniqueId val="{0000001F-5B3C-44C4-8541-2E9AA18641A2}"/>
              </c:ext>
            </c:extLst>
          </c:dPt>
          <c:dPt>
            <c:idx val="24"/>
            <c:bubble3D val="0"/>
            <c:spPr>
              <a:ln w="25400">
                <a:solidFill>
                  <a:srgbClr val="2E7D92"/>
                </a:solidFill>
              </a:ln>
            </c:spPr>
            <c:extLst>
              <c:ext xmlns:c16="http://schemas.microsoft.com/office/drawing/2014/chart" uri="{C3380CC4-5D6E-409C-BE32-E72D297353CC}">
                <c16:uniqueId val="{0000001E-5B3C-44C4-8541-2E9AA18641A2}"/>
              </c:ext>
            </c:extLst>
          </c:dPt>
          <c:dLbls>
            <c:dLbl>
              <c:idx val="0"/>
              <c:layout>
                <c:manualLayout>
                  <c:x val="-1.6546018614270967E-2"/>
                  <c:y val="-3.3898305084745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24-4828-9E81-19E8D30CED38}"/>
                </c:ext>
              </c:extLst>
            </c:dLbl>
            <c:dLbl>
              <c:idx val="10"/>
              <c:layout>
                <c:manualLayout>
                  <c:x val="-2.8955532574974147E-2"/>
                  <c:y val="-2.2598870056497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B3C-44C4-8541-2E9AA18641A2}"/>
                </c:ext>
              </c:extLst>
            </c:dLbl>
            <c:dLbl>
              <c:idx val="18"/>
              <c:layout>
                <c:manualLayout>
                  <c:x val="-2.619786280592909E-2"/>
                  <c:y val="-2.0338983050847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B3C-44C4-8541-2E9AA18641A2}"/>
                </c:ext>
              </c:extLst>
            </c:dLbl>
            <c:dLbl>
              <c:idx val="26"/>
              <c:layout>
                <c:manualLayout>
                  <c:x val="-9.6518441916582515E-3"/>
                  <c:y val="-2.7118644067796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B3C-44C4-8541-2E9AA18641A2}"/>
                </c:ext>
              </c:extLst>
            </c:dLbl>
            <c:dLbl>
              <c:idx val="27"/>
              <c:layout>
                <c:manualLayout>
                  <c:x val="-4.6880386073767766E-2"/>
                  <c:y val="9.03954802259887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24-4828-9E81-19E8D30CED38}"/>
                </c:ext>
              </c:extLst>
            </c:dLbl>
            <c:dLbl>
              <c:idx val="28"/>
              <c:layout>
                <c:manualLayout>
                  <c:x val="-1.9303688383316097E-2"/>
                  <c:y val="3.3898305084745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124-4828-9E81-19E8D30CED38}"/>
                </c:ext>
              </c:extLst>
            </c:dLbl>
            <c:dLbl>
              <c:idx val="30"/>
              <c:layout>
                <c:manualLayout>
                  <c:x val="-3.3122055395249504E-2"/>
                  <c:y val="-4.7457627118644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BB2-4430-AE28-4308DC7FA835}"/>
                </c:ext>
              </c:extLst>
            </c:dLbl>
            <c:spPr>
              <a:noFill/>
              <a:ln>
                <a:noFill/>
              </a:ln>
              <a:effectLst/>
            </c:spPr>
            <c:txPr>
              <a:bodyPr wrap="square" lIns="38100" tIns="19050" rIns="38100" bIns="19050" anchor="ctr">
                <a:spAutoFit/>
              </a:bodyPr>
              <a:lstStyle/>
              <a:p>
                <a:pPr>
                  <a:defRPr sz="1100">
                    <a:latin typeface="PW-Hosseini" pitchFamily="2"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جدول12!$A$3:$A$33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جدول12!$E$3:$E$33</c:f>
              <c:numCache>
                <c:formatCode>0</c:formatCode>
                <c:ptCount val="31"/>
                <c:pt idx="0">
                  <c:v>1373</c:v>
                </c:pt>
                <c:pt idx="1">
                  <c:v>1216</c:v>
                </c:pt>
                <c:pt idx="2">
                  <c:v>1184</c:v>
                </c:pt>
                <c:pt idx="3">
                  <c:v>1378</c:v>
                </c:pt>
                <c:pt idx="4">
                  <c:v>1396</c:v>
                </c:pt>
                <c:pt idx="5">
                  <c:v>1282</c:v>
                </c:pt>
                <c:pt idx="6">
                  <c:v>1303</c:v>
                </c:pt>
                <c:pt idx="7">
                  <c:v>1589</c:v>
                </c:pt>
                <c:pt idx="8">
                  <c:v>2027</c:v>
                </c:pt>
                <c:pt idx="9">
                  <c:v>2269</c:v>
                </c:pt>
                <c:pt idx="10">
                  <c:v>2613</c:v>
                </c:pt>
                <c:pt idx="11">
                  <c:v>2523</c:v>
                </c:pt>
                <c:pt idx="12">
                  <c:v>2498</c:v>
                </c:pt>
                <c:pt idx="13">
                  <c:v>2625</c:v>
                </c:pt>
                <c:pt idx="14">
                  <c:v>2708</c:v>
                </c:pt>
                <c:pt idx="15">
                  <c:v>2808</c:v>
                </c:pt>
                <c:pt idx="16">
                  <c:v>2924</c:v>
                </c:pt>
                <c:pt idx="17">
                  <c:v>2908</c:v>
                </c:pt>
                <c:pt idx="18">
                  <c:v>3116</c:v>
                </c:pt>
                <c:pt idx="19">
                  <c:v>2823</c:v>
                </c:pt>
                <c:pt idx="20">
                  <c:v>2757</c:v>
                </c:pt>
                <c:pt idx="21">
                  <c:v>2807</c:v>
                </c:pt>
                <c:pt idx="22">
                  <c:v>2788</c:v>
                </c:pt>
                <c:pt idx="23">
                  <c:v>2759</c:v>
                </c:pt>
                <c:pt idx="24">
                  <c:v>2680</c:v>
                </c:pt>
                <c:pt idx="25">
                  <c:v>2696</c:v>
                </c:pt>
                <c:pt idx="26">
                  <c:v>2744</c:v>
                </c:pt>
                <c:pt idx="27">
                  <c:v>2261</c:v>
                </c:pt>
                <c:pt idx="28">
                  <c:v>1749</c:v>
                </c:pt>
                <c:pt idx="29">
                  <c:v>1782</c:v>
                </c:pt>
                <c:pt idx="30">
                  <c:v>1724</c:v>
                </c:pt>
              </c:numCache>
            </c:numRef>
          </c:val>
          <c:smooth val="0"/>
          <c:extLst>
            <c:ext xmlns:c16="http://schemas.microsoft.com/office/drawing/2014/chart" uri="{C3380CC4-5D6E-409C-BE32-E72D297353CC}">
              <c16:uniqueId val="{0000001A-5B3C-44C4-8541-2E9AA18641A2}"/>
            </c:ext>
          </c:extLst>
        </c:ser>
        <c:dLbls>
          <c:showLegendKey val="0"/>
          <c:showVal val="0"/>
          <c:showCatName val="0"/>
          <c:showSerName val="0"/>
          <c:showPercent val="0"/>
          <c:showBubbleSize val="0"/>
        </c:dLbls>
        <c:marker val="1"/>
        <c:smooth val="0"/>
        <c:axId val="77133312"/>
        <c:axId val="77134848"/>
      </c:lineChart>
      <c:catAx>
        <c:axId val="77133312"/>
        <c:scaling>
          <c:orientation val="minMax"/>
        </c:scaling>
        <c:delete val="0"/>
        <c:axPos val="b"/>
        <c:numFmt formatCode="General" sourceLinked="1"/>
        <c:majorTickMark val="out"/>
        <c:minorTickMark val="none"/>
        <c:tickLblPos val="nextTo"/>
        <c:spPr>
          <a:ln w="0">
            <a:solidFill>
              <a:srgbClr val="000000"/>
            </a:solidFill>
            <a:prstDash val="solid"/>
          </a:ln>
        </c:spPr>
        <c:txPr>
          <a:bodyPr rot="-5400000" vert="horz"/>
          <a:lstStyle/>
          <a:p>
            <a:pPr>
              <a:defRPr sz="1100">
                <a:latin typeface="PW-Hosseini" pitchFamily="2" charset="0"/>
              </a:defRPr>
            </a:pPr>
            <a:endParaRPr lang="en-US"/>
          </a:p>
        </c:txPr>
        <c:crossAx val="77134848"/>
        <c:crosses val="autoZero"/>
        <c:auto val="1"/>
        <c:lblAlgn val="ctr"/>
        <c:lblOffset val="100"/>
        <c:tickLblSkip val="1"/>
        <c:tickMarkSkip val="1"/>
        <c:noMultiLvlLbl val="0"/>
      </c:catAx>
      <c:valAx>
        <c:axId val="77134848"/>
        <c:scaling>
          <c:orientation val="minMax"/>
          <c:max val="18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100">
                <a:latin typeface="PW-Hosseini" pitchFamily="2" charset="0"/>
              </a:defRPr>
            </a:pPr>
            <a:endParaRPr lang="en-US"/>
          </a:p>
        </c:txPr>
        <c:crossAx val="77133312"/>
        <c:crosses val="autoZero"/>
        <c:crossBetween val="between"/>
      </c:valAx>
      <c:spPr>
        <a:noFill/>
        <a:ln w="0">
          <a:solidFill>
            <a:srgbClr val="808080"/>
          </a:solidFill>
          <a:prstDash val="solid"/>
        </a:ln>
      </c:spPr>
    </c:plotArea>
    <c:legend>
      <c:legendPos val="b"/>
      <c:layout>
        <c:manualLayout>
          <c:xMode val="edge"/>
          <c:yMode val="edge"/>
          <c:x val="0.37159600137883486"/>
          <c:y val="0.93446327683615815"/>
          <c:w val="0.27620266701408963"/>
          <c:h val="5.2935450865252011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a:defRPr lang="fa-IR" sz="1000" b="0" i="0" u="none" strike="noStrike" kern="1200" baseline="0">
          <a:solidFill>
            <a:srgbClr val="000000"/>
          </a:solidFill>
          <a:latin typeface="IPT Nazanin" panose="00000400000000000000" pitchFamily="2" charset="2"/>
          <a:ea typeface="B Titr"/>
          <a:cs typeface="B Nazanin" pitchFamily="2" charset="-78"/>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a-IR" sz="1200">
                <a:cs typeface="B Titr" panose="00000700000000000000" pitchFamily="2" charset="-78"/>
              </a:rPr>
              <a:t>نمودار 16 -تعداد مراکز پاراکلینیکی مستقل طرف قرارداد  به تفکیک طی سالهای 1402 -1372</a:t>
            </a:r>
          </a:p>
        </c:rich>
      </c:tx>
      <c:layout>
        <c:manualLayout>
          <c:xMode val="edge"/>
          <c:yMode val="edge"/>
          <c:x val="0.22268183385039639"/>
          <c:y val="1.8079096045197741E-2"/>
        </c:manualLayout>
      </c:layout>
      <c:overlay val="0"/>
      <c:spPr>
        <a:noFill/>
        <a:ln w="25400">
          <a:noFill/>
        </a:ln>
      </c:spPr>
    </c:title>
    <c:autoTitleDeleted val="0"/>
    <c:plotArea>
      <c:layout>
        <c:manualLayout>
          <c:layoutTarget val="inner"/>
          <c:xMode val="edge"/>
          <c:yMode val="edge"/>
          <c:x val="4.7162992940256825E-2"/>
          <c:y val="8.5313403621157524E-2"/>
          <c:w val="0.84364041451340321"/>
          <c:h val="0.78022634458828244"/>
        </c:manualLayout>
      </c:layout>
      <c:lineChart>
        <c:grouping val="standard"/>
        <c:varyColors val="0"/>
        <c:ser>
          <c:idx val="2"/>
          <c:order val="0"/>
          <c:tx>
            <c:strRef>
              <c:f>جدول13!$C$2</c:f>
              <c:strCache>
                <c:ptCount val="1"/>
                <c:pt idx="0">
                  <c:v>داروخانه</c:v>
                </c:pt>
              </c:strCache>
            </c:strRef>
          </c:tx>
          <c:spPr>
            <a:ln w="25400">
              <a:solidFill>
                <a:srgbClr val="7D8533"/>
              </a:solidFill>
              <a:prstDash val="solid"/>
            </a:ln>
          </c:spPr>
          <c:marker>
            <c:symbol val="circle"/>
            <c:size val="7"/>
            <c:spPr>
              <a:solidFill>
                <a:srgbClr val="FFC000"/>
              </a:solidFill>
              <a:ln w="12700">
                <a:solidFill>
                  <a:schemeClr val="accent3">
                    <a:lumMod val="50000"/>
                  </a:schemeClr>
                </a:solidFill>
                <a:prstDash val="solid"/>
              </a:ln>
            </c:spPr>
          </c:marker>
          <c:dPt>
            <c:idx val="19"/>
            <c:bubble3D val="0"/>
            <c:spPr>
              <a:ln w="25400">
                <a:solidFill>
                  <a:srgbClr val="7D8533"/>
                </a:solidFill>
                <a:prstDash val="solid"/>
              </a:ln>
            </c:spPr>
            <c:extLst>
              <c:ext xmlns:c16="http://schemas.microsoft.com/office/drawing/2014/chart" uri="{C3380CC4-5D6E-409C-BE32-E72D297353CC}">
                <c16:uniqueId val="{00000001-9F27-4E06-A5F3-207583841DE8}"/>
              </c:ext>
            </c:extLst>
          </c:dPt>
          <c:dPt>
            <c:idx val="24"/>
            <c:bubble3D val="0"/>
            <c:spPr>
              <a:ln w="25400">
                <a:solidFill>
                  <a:srgbClr val="7D8533"/>
                </a:solidFill>
                <a:prstDash val="solid"/>
              </a:ln>
            </c:spPr>
            <c:extLst>
              <c:ext xmlns:c16="http://schemas.microsoft.com/office/drawing/2014/chart" uri="{C3380CC4-5D6E-409C-BE32-E72D297353CC}">
                <c16:uniqueId val="{00000003-9F27-4E06-A5F3-207583841DE8}"/>
              </c:ext>
            </c:extLst>
          </c:dPt>
          <c:dLbls>
            <c:spPr>
              <a:noFill/>
              <a:ln>
                <a:noFill/>
              </a:ln>
              <a:effectLst/>
            </c:spPr>
            <c:txPr>
              <a:bodyPr rot="-5400000" vert="horz" wrap="square" lIns="38100" tIns="19050" rIns="38100" bIns="19050" anchor="ctr">
                <a:spAutoFit/>
              </a:bodyPr>
              <a:lstStyle/>
              <a:p>
                <a:pPr>
                  <a:defRPr sz="1000">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جدول13!$C$3:$C$33</c:f>
              <c:numCache>
                <c:formatCode>0</c:formatCode>
                <c:ptCount val="31"/>
                <c:pt idx="0">
                  <c:v>3222</c:v>
                </c:pt>
                <c:pt idx="1">
                  <c:v>3454</c:v>
                </c:pt>
                <c:pt idx="2">
                  <c:v>3793</c:v>
                </c:pt>
                <c:pt idx="3">
                  <c:v>4041</c:v>
                </c:pt>
                <c:pt idx="4">
                  <c:v>4354</c:v>
                </c:pt>
                <c:pt idx="5">
                  <c:v>4256</c:v>
                </c:pt>
                <c:pt idx="6">
                  <c:v>4698</c:v>
                </c:pt>
                <c:pt idx="7">
                  <c:v>5257</c:v>
                </c:pt>
                <c:pt idx="8">
                  <c:v>5664</c:v>
                </c:pt>
                <c:pt idx="9">
                  <c:v>6037</c:v>
                </c:pt>
                <c:pt idx="10">
                  <c:v>6123</c:v>
                </c:pt>
                <c:pt idx="11">
                  <c:v>6295</c:v>
                </c:pt>
                <c:pt idx="12">
                  <c:v>6637</c:v>
                </c:pt>
                <c:pt idx="13">
                  <c:v>7002</c:v>
                </c:pt>
                <c:pt idx="14">
                  <c:v>7265</c:v>
                </c:pt>
                <c:pt idx="15">
                  <c:v>7615</c:v>
                </c:pt>
                <c:pt idx="16">
                  <c:v>7715</c:v>
                </c:pt>
                <c:pt idx="17">
                  <c:v>7879</c:v>
                </c:pt>
                <c:pt idx="18">
                  <c:v>7919</c:v>
                </c:pt>
                <c:pt idx="19">
                  <c:v>8233</c:v>
                </c:pt>
                <c:pt idx="20">
                  <c:v>8506</c:v>
                </c:pt>
                <c:pt idx="21">
                  <c:v>8793</c:v>
                </c:pt>
                <c:pt idx="22">
                  <c:v>9229</c:v>
                </c:pt>
                <c:pt idx="23">
                  <c:v>9674</c:v>
                </c:pt>
                <c:pt idx="24">
                  <c:v>10097</c:v>
                </c:pt>
                <c:pt idx="25">
                  <c:v>10530</c:v>
                </c:pt>
                <c:pt idx="26">
                  <c:v>10610</c:v>
                </c:pt>
                <c:pt idx="27">
                  <c:v>11816</c:v>
                </c:pt>
                <c:pt idx="28">
                  <c:v>12613</c:v>
                </c:pt>
                <c:pt idx="29">
                  <c:v>12754</c:v>
                </c:pt>
                <c:pt idx="30">
                  <c:v>15691</c:v>
                </c:pt>
              </c:numCache>
            </c:numRef>
          </c:val>
          <c:smooth val="1"/>
          <c:extLst>
            <c:ext xmlns:c16="http://schemas.microsoft.com/office/drawing/2014/chart" uri="{C3380CC4-5D6E-409C-BE32-E72D297353CC}">
              <c16:uniqueId val="{00000008-9F27-4E06-A5F3-207583841DE8}"/>
            </c:ext>
          </c:extLst>
        </c:ser>
        <c:ser>
          <c:idx val="3"/>
          <c:order val="1"/>
          <c:tx>
            <c:strRef>
              <c:f>جدول13!$D$2</c:f>
              <c:strCache>
                <c:ptCount val="1"/>
                <c:pt idx="0">
                  <c:v>آزمايشگاه</c:v>
                </c:pt>
              </c:strCache>
            </c:strRef>
          </c:tx>
          <c:spPr>
            <a:ln w="19050">
              <a:solidFill>
                <a:srgbClr val="6C0000"/>
              </a:solidFill>
            </a:ln>
          </c:spPr>
          <c:marker>
            <c:symbol val="diamond"/>
            <c:size val="6"/>
            <c:spPr>
              <a:solidFill>
                <a:srgbClr val="FF5601"/>
              </a:solidFill>
              <a:ln>
                <a:solidFill>
                  <a:schemeClr val="accent2">
                    <a:lumMod val="75000"/>
                  </a:schemeClr>
                </a:solidFill>
              </a:ln>
            </c:spPr>
          </c:marker>
          <c:dLbls>
            <c:dLbl>
              <c:idx val="27"/>
              <c:layout>
                <c:manualLayout>
                  <c:x val="-4.0027605244996753E-2"/>
                  <c:y val="-3.1638418079096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5E-4D2B-ABE5-F2B2B9EA81DA}"/>
                </c:ext>
              </c:extLst>
            </c:dLbl>
            <c:dLbl>
              <c:idx val="28"/>
              <c:layout>
                <c:manualLayout>
                  <c:x val="-2.0243612474864089E-16"/>
                  <c:y val="-3.3898305084745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65E-4D2B-ABE5-F2B2B9EA81DA}"/>
                </c:ext>
              </c:extLst>
            </c:dLbl>
            <c:dLbl>
              <c:idx val="30"/>
              <c:layout>
                <c:manualLayout>
                  <c:x val="0"/>
                  <c:y val="-1.80790960451978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138-490D-84DA-CF5163F12200}"/>
                </c:ext>
              </c:extLst>
            </c:dLbl>
            <c:spPr>
              <a:noFill/>
              <a:ln>
                <a:noFill/>
              </a:ln>
              <a:effectLst/>
            </c:spPr>
            <c:txPr>
              <a:bodyPr wrap="square" lIns="38100" tIns="19050" rIns="38100" bIns="19050" anchor="ctr">
                <a:spAutoFit/>
              </a:bodyPr>
              <a:lstStyle/>
              <a:p>
                <a:pPr>
                  <a:defRPr sz="1000">
                    <a:latin typeface="PW-Hosseini" pitchFamily="2"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جدول13!$D$3:$D$33</c:f>
              <c:numCache>
                <c:formatCode>0</c:formatCode>
                <c:ptCount val="31"/>
                <c:pt idx="0">
                  <c:v>648</c:v>
                </c:pt>
                <c:pt idx="1">
                  <c:v>671</c:v>
                </c:pt>
                <c:pt idx="2">
                  <c:v>718</c:v>
                </c:pt>
                <c:pt idx="3">
                  <c:v>838</c:v>
                </c:pt>
                <c:pt idx="4">
                  <c:v>986</c:v>
                </c:pt>
                <c:pt idx="5">
                  <c:v>960</c:v>
                </c:pt>
                <c:pt idx="6">
                  <c:v>1060</c:v>
                </c:pt>
                <c:pt idx="7">
                  <c:v>1172</c:v>
                </c:pt>
                <c:pt idx="8">
                  <c:v>1433</c:v>
                </c:pt>
                <c:pt idx="9">
                  <c:v>1556</c:v>
                </c:pt>
                <c:pt idx="10">
                  <c:v>1672</c:v>
                </c:pt>
                <c:pt idx="11">
                  <c:v>1729</c:v>
                </c:pt>
                <c:pt idx="12">
                  <c:v>1787</c:v>
                </c:pt>
                <c:pt idx="13">
                  <c:v>1827</c:v>
                </c:pt>
                <c:pt idx="14">
                  <c:v>1882</c:v>
                </c:pt>
                <c:pt idx="15">
                  <c:v>1942</c:v>
                </c:pt>
                <c:pt idx="16">
                  <c:v>1983</c:v>
                </c:pt>
                <c:pt idx="17">
                  <c:v>2016</c:v>
                </c:pt>
                <c:pt idx="18">
                  <c:v>1870</c:v>
                </c:pt>
                <c:pt idx="19">
                  <c:v>1937</c:v>
                </c:pt>
                <c:pt idx="20">
                  <c:v>1989</c:v>
                </c:pt>
                <c:pt idx="21">
                  <c:v>2047</c:v>
                </c:pt>
                <c:pt idx="22">
                  <c:v>2126</c:v>
                </c:pt>
                <c:pt idx="23">
                  <c:v>2095</c:v>
                </c:pt>
                <c:pt idx="24">
                  <c:v>2178</c:v>
                </c:pt>
                <c:pt idx="25">
                  <c:v>2222</c:v>
                </c:pt>
                <c:pt idx="26">
                  <c:v>2235</c:v>
                </c:pt>
                <c:pt idx="27">
                  <c:v>4055</c:v>
                </c:pt>
                <c:pt idx="28">
                  <c:v>4371</c:v>
                </c:pt>
                <c:pt idx="29">
                  <c:v>4449</c:v>
                </c:pt>
                <c:pt idx="30">
                  <c:v>4908</c:v>
                </c:pt>
              </c:numCache>
            </c:numRef>
          </c:val>
          <c:smooth val="0"/>
          <c:extLst>
            <c:ext xmlns:c16="http://schemas.microsoft.com/office/drawing/2014/chart" uri="{C3380CC4-5D6E-409C-BE32-E72D297353CC}">
              <c16:uniqueId val="{0000000D-9F27-4E06-A5F3-207583841DE8}"/>
            </c:ext>
          </c:extLst>
        </c:ser>
        <c:ser>
          <c:idx val="4"/>
          <c:order val="2"/>
          <c:tx>
            <c:strRef>
              <c:f>جدول13!$E$2</c:f>
              <c:strCache>
                <c:ptCount val="1"/>
                <c:pt idx="0">
                  <c:v>راديولوژي1</c:v>
                </c:pt>
              </c:strCache>
            </c:strRef>
          </c:tx>
          <c:spPr>
            <a:ln>
              <a:solidFill>
                <a:srgbClr val="2E7D92"/>
              </a:solidFill>
            </a:ln>
          </c:spPr>
          <c:marker>
            <c:symbol val="star"/>
            <c:size val="5"/>
            <c:spPr>
              <a:solidFill>
                <a:schemeClr val="accent5">
                  <a:lumMod val="75000"/>
                </a:schemeClr>
              </a:solidFill>
              <a:ln>
                <a:solidFill>
                  <a:schemeClr val="tx2">
                    <a:lumMod val="75000"/>
                  </a:schemeClr>
                </a:solidFill>
              </a:ln>
            </c:spPr>
          </c:marker>
          <c:dPt>
            <c:idx val="23"/>
            <c:bubble3D val="0"/>
            <c:extLst>
              <c:ext xmlns:c16="http://schemas.microsoft.com/office/drawing/2014/chart" uri="{C3380CC4-5D6E-409C-BE32-E72D297353CC}">
                <c16:uniqueId val="{0000000F-9F27-4E06-A5F3-207583841DE8}"/>
              </c:ext>
            </c:extLst>
          </c:dPt>
          <c:dPt>
            <c:idx val="24"/>
            <c:bubble3D val="0"/>
            <c:spPr>
              <a:ln w="25400">
                <a:solidFill>
                  <a:srgbClr val="2E7D92"/>
                </a:solidFill>
              </a:ln>
            </c:spPr>
            <c:extLst>
              <c:ext xmlns:c16="http://schemas.microsoft.com/office/drawing/2014/chart" uri="{C3380CC4-5D6E-409C-BE32-E72D297353CC}">
                <c16:uniqueId val="{00000011-9F27-4E06-A5F3-207583841DE8}"/>
              </c:ext>
            </c:extLst>
          </c:dPt>
          <c:dLbls>
            <c:dLbl>
              <c:idx val="30"/>
              <c:layout>
                <c:manualLayout>
                  <c:x val="0"/>
                  <c:y val="2.4858757062146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138-490D-84DA-CF5163F1220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جدول13!$E$3:$E$33</c:f>
              <c:numCache>
                <c:formatCode>0</c:formatCode>
                <c:ptCount val="31"/>
                <c:pt idx="0">
                  <c:v>524</c:v>
                </c:pt>
                <c:pt idx="1">
                  <c:v>568</c:v>
                </c:pt>
                <c:pt idx="2">
                  <c:v>606</c:v>
                </c:pt>
                <c:pt idx="3">
                  <c:v>687</c:v>
                </c:pt>
                <c:pt idx="4">
                  <c:v>491</c:v>
                </c:pt>
                <c:pt idx="5">
                  <c:v>483</c:v>
                </c:pt>
                <c:pt idx="6">
                  <c:v>538</c:v>
                </c:pt>
                <c:pt idx="7">
                  <c:v>640</c:v>
                </c:pt>
                <c:pt idx="8">
                  <c:v>847</c:v>
                </c:pt>
                <c:pt idx="9">
                  <c:v>1016</c:v>
                </c:pt>
                <c:pt idx="10">
                  <c:v>1093</c:v>
                </c:pt>
                <c:pt idx="11">
                  <c:v>1092</c:v>
                </c:pt>
                <c:pt idx="12">
                  <c:v>1160</c:v>
                </c:pt>
                <c:pt idx="13">
                  <c:v>1197</c:v>
                </c:pt>
                <c:pt idx="14">
                  <c:v>1177</c:v>
                </c:pt>
                <c:pt idx="15">
                  <c:v>1327</c:v>
                </c:pt>
                <c:pt idx="16">
                  <c:v>1273</c:v>
                </c:pt>
                <c:pt idx="17">
                  <c:v>1287</c:v>
                </c:pt>
                <c:pt idx="18">
                  <c:v>1625</c:v>
                </c:pt>
                <c:pt idx="19">
                  <c:v>1703</c:v>
                </c:pt>
                <c:pt idx="20">
                  <c:v>1682</c:v>
                </c:pt>
                <c:pt idx="21">
                  <c:v>1725</c:v>
                </c:pt>
                <c:pt idx="22">
                  <c:v>1604</c:v>
                </c:pt>
                <c:pt idx="23">
                  <c:v>1818</c:v>
                </c:pt>
                <c:pt idx="24">
                  <c:v>1919</c:v>
                </c:pt>
                <c:pt idx="25">
                  <c:v>2109</c:v>
                </c:pt>
                <c:pt idx="26">
                  <c:v>2161</c:v>
                </c:pt>
                <c:pt idx="27">
                  <c:v>2230</c:v>
                </c:pt>
                <c:pt idx="28">
                  <c:v>2502</c:v>
                </c:pt>
                <c:pt idx="29">
                  <c:v>2525</c:v>
                </c:pt>
                <c:pt idx="30">
                  <c:v>2998</c:v>
                </c:pt>
              </c:numCache>
            </c:numRef>
          </c:val>
          <c:smooth val="0"/>
          <c:extLst>
            <c:ext xmlns:c16="http://schemas.microsoft.com/office/drawing/2014/chart" uri="{C3380CC4-5D6E-409C-BE32-E72D297353CC}">
              <c16:uniqueId val="{00000015-9F27-4E06-A5F3-207583841DE8}"/>
            </c:ext>
          </c:extLst>
        </c:ser>
        <c:ser>
          <c:idx val="0"/>
          <c:order val="3"/>
          <c:tx>
            <c:strRef>
              <c:f>جدول13!$G$2</c:f>
              <c:strCache>
                <c:ptCount val="1"/>
                <c:pt idx="0">
                  <c:v>ام. آر.آي</c:v>
                </c:pt>
              </c:strCache>
            </c:strRef>
          </c:tx>
          <c:spPr>
            <a:ln w="22225">
              <a:solidFill>
                <a:schemeClr val="accent3">
                  <a:lumMod val="50000"/>
                </a:schemeClr>
              </a:solidFill>
            </a:ln>
          </c:spPr>
          <c:marker>
            <c:symbol val="diamond"/>
            <c:size val="5"/>
            <c:spPr>
              <a:solidFill>
                <a:srgbClr val="92D050"/>
              </a:solidFill>
              <a:ln>
                <a:solidFill>
                  <a:srgbClr val="92D050"/>
                </a:solidFill>
              </a:ln>
            </c:spPr>
          </c:marker>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جدول13!$G$3:$G$33</c:f>
              <c:numCache>
                <c:formatCode>0</c:formatCode>
                <c:ptCount val="31"/>
                <c:pt idx="0">
                  <c:v>6</c:v>
                </c:pt>
                <c:pt idx="1">
                  <c:v>10</c:v>
                </c:pt>
                <c:pt idx="2">
                  <c:v>10</c:v>
                </c:pt>
                <c:pt idx="3">
                  <c:v>8</c:v>
                </c:pt>
                <c:pt idx="4">
                  <c:v>10</c:v>
                </c:pt>
                <c:pt idx="5">
                  <c:v>15</c:v>
                </c:pt>
                <c:pt idx="6">
                  <c:v>15</c:v>
                </c:pt>
                <c:pt idx="7">
                  <c:v>19</c:v>
                </c:pt>
                <c:pt idx="8">
                  <c:v>23</c:v>
                </c:pt>
                <c:pt idx="9">
                  <c:v>32</c:v>
                </c:pt>
                <c:pt idx="10">
                  <c:v>43</c:v>
                </c:pt>
                <c:pt idx="11">
                  <c:v>64</c:v>
                </c:pt>
                <c:pt idx="12">
                  <c:v>57</c:v>
                </c:pt>
                <c:pt idx="13">
                  <c:v>62</c:v>
                </c:pt>
                <c:pt idx="14">
                  <c:v>67</c:v>
                </c:pt>
                <c:pt idx="15">
                  <c:v>71</c:v>
                </c:pt>
                <c:pt idx="16">
                  <c:v>71</c:v>
                </c:pt>
                <c:pt idx="17">
                  <c:v>85</c:v>
                </c:pt>
                <c:pt idx="18">
                  <c:v>97</c:v>
                </c:pt>
                <c:pt idx="19">
                  <c:v>109</c:v>
                </c:pt>
                <c:pt idx="20">
                  <c:v>122</c:v>
                </c:pt>
                <c:pt idx="21">
                  <c:v>122</c:v>
                </c:pt>
                <c:pt idx="22">
                  <c:v>144</c:v>
                </c:pt>
                <c:pt idx="23">
                  <c:v>172</c:v>
                </c:pt>
                <c:pt idx="24">
                  <c:v>185</c:v>
                </c:pt>
                <c:pt idx="25">
                  <c:v>228</c:v>
                </c:pt>
                <c:pt idx="26">
                  <c:v>232</c:v>
                </c:pt>
                <c:pt idx="27">
                  <c:v>269</c:v>
                </c:pt>
                <c:pt idx="28">
                  <c:v>314</c:v>
                </c:pt>
                <c:pt idx="29">
                  <c:v>344</c:v>
                </c:pt>
                <c:pt idx="30">
                  <c:v>480</c:v>
                </c:pt>
              </c:numCache>
            </c:numRef>
          </c:val>
          <c:smooth val="0"/>
          <c:extLst>
            <c:ext xmlns:c16="http://schemas.microsoft.com/office/drawing/2014/chart" uri="{C3380CC4-5D6E-409C-BE32-E72D297353CC}">
              <c16:uniqueId val="{00000016-9F27-4E06-A5F3-207583841DE8}"/>
            </c:ext>
          </c:extLst>
        </c:ser>
        <c:ser>
          <c:idx val="1"/>
          <c:order val="4"/>
          <c:tx>
            <c:strRef>
              <c:f>جدول13!$H$2</c:f>
              <c:strCache>
                <c:ptCount val="1"/>
                <c:pt idx="0">
                  <c:v>اسكن</c:v>
                </c:pt>
              </c:strCache>
            </c:strRef>
          </c:tx>
          <c:spPr>
            <a:ln w="9525"/>
          </c:spPr>
          <c:marker>
            <c:symbol val="none"/>
          </c:marker>
          <c:dPt>
            <c:idx val="25"/>
            <c:bubble3D val="0"/>
            <c:extLst>
              <c:ext xmlns:c16="http://schemas.microsoft.com/office/drawing/2014/chart" uri="{C3380CC4-5D6E-409C-BE32-E72D297353CC}">
                <c16:uniqueId val="{00000007-0F1A-4728-A6DD-253DA99321BD}"/>
              </c:ext>
            </c:extLst>
          </c:dPt>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جدول13!$H$3:$H$33</c:f>
              <c:numCache>
                <c:formatCode>0</c:formatCode>
                <c:ptCount val="31"/>
                <c:pt idx="0">
                  <c:v>9</c:v>
                </c:pt>
                <c:pt idx="1">
                  <c:v>14</c:v>
                </c:pt>
                <c:pt idx="2">
                  <c:v>11</c:v>
                </c:pt>
                <c:pt idx="3">
                  <c:v>14</c:v>
                </c:pt>
                <c:pt idx="4">
                  <c:v>43</c:v>
                </c:pt>
                <c:pt idx="5">
                  <c:v>51</c:v>
                </c:pt>
                <c:pt idx="6">
                  <c:v>67</c:v>
                </c:pt>
                <c:pt idx="7">
                  <c:v>81</c:v>
                </c:pt>
                <c:pt idx="8">
                  <c:v>100</c:v>
                </c:pt>
                <c:pt idx="9">
                  <c:v>103</c:v>
                </c:pt>
                <c:pt idx="10">
                  <c:v>114</c:v>
                </c:pt>
                <c:pt idx="11">
                  <c:v>122</c:v>
                </c:pt>
                <c:pt idx="12">
                  <c:v>131</c:v>
                </c:pt>
                <c:pt idx="13">
                  <c:v>136</c:v>
                </c:pt>
                <c:pt idx="14">
                  <c:v>146</c:v>
                </c:pt>
                <c:pt idx="15">
                  <c:v>157</c:v>
                </c:pt>
                <c:pt idx="16">
                  <c:v>170</c:v>
                </c:pt>
                <c:pt idx="17">
                  <c:v>201</c:v>
                </c:pt>
                <c:pt idx="18">
                  <c:v>220</c:v>
                </c:pt>
                <c:pt idx="19">
                  <c:v>231</c:v>
                </c:pt>
                <c:pt idx="20">
                  <c:v>253</c:v>
                </c:pt>
                <c:pt idx="21">
                  <c:v>250</c:v>
                </c:pt>
                <c:pt idx="22">
                  <c:v>278</c:v>
                </c:pt>
                <c:pt idx="23">
                  <c:v>312</c:v>
                </c:pt>
                <c:pt idx="24">
                  <c:v>311</c:v>
                </c:pt>
                <c:pt idx="25">
                  <c:v>377</c:v>
                </c:pt>
                <c:pt idx="26">
                  <c:v>378</c:v>
                </c:pt>
                <c:pt idx="27">
                  <c:v>494</c:v>
                </c:pt>
                <c:pt idx="28">
                  <c:v>615</c:v>
                </c:pt>
                <c:pt idx="29">
                  <c:v>626</c:v>
                </c:pt>
                <c:pt idx="30">
                  <c:v>836</c:v>
                </c:pt>
              </c:numCache>
            </c:numRef>
          </c:val>
          <c:smooth val="0"/>
          <c:extLst>
            <c:ext xmlns:c16="http://schemas.microsoft.com/office/drawing/2014/chart" uri="{C3380CC4-5D6E-409C-BE32-E72D297353CC}">
              <c16:uniqueId val="{00000017-9F27-4E06-A5F3-207583841DE8}"/>
            </c:ext>
          </c:extLst>
        </c:ser>
        <c:ser>
          <c:idx val="5"/>
          <c:order val="5"/>
          <c:tx>
            <c:strRef>
              <c:f>جدول13!$I$2</c:f>
              <c:strCache>
                <c:ptCount val="1"/>
                <c:pt idx="0">
                  <c:v>دياليز</c:v>
                </c:pt>
              </c:strCache>
            </c:strRef>
          </c:tx>
          <c:spPr>
            <a:ln w="6350">
              <a:solidFill>
                <a:srgbClr val="786F44"/>
              </a:solidFill>
            </a:ln>
          </c:spPr>
          <c:marker>
            <c:symbol val="circle"/>
            <c:size val="2"/>
            <c:spPr>
              <a:solidFill>
                <a:srgbClr val="FFFF00"/>
              </a:solidFill>
            </c:spPr>
          </c:marker>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جدول13!$I$3:$I$33</c:f>
              <c:numCache>
                <c:formatCode>0</c:formatCode>
                <c:ptCount val="31"/>
                <c:pt idx="0">
                  <c:v>33</c:v>
                </c:pt>
                <c:pt idx="1">
                  <c:v>43</c:v>
                </c:pt>
                <c:pt idx="2">
                  <c:v>47</c:v>
                </c:pt>
                <c:pt idx="3">
                  <c:v>54</c:v>
                </c:pt>
                <c:pt idx="4">
                  <c:v>94</c:v>
                </c:pt>
                <c:pt idx="5">
                  <c:v>104</c:v>
                </c:pt>
                <c:pt idx="6">
                  <c:v>130</c:v>
                </c:pt>
                <c:pt idx="7">
                  <c:v>149</c:v>
                </c:pt>
                <c:pt idx="8">
                  <c:v>150</c:v>
                </c:pt>
                <c:pt idx="9">
                  <c:v>143</c:v>
                </c:pt>
                <c:pt idx="10">
                  <c:v>159</c:v>
                </c:pt>
                <c:pt idx="11">
                  <c:v>166</c:v>
                </c:pt>
                <c:pt idx="12">
                  <c:v>169</c:v>
                </c:pt>
                <c:pt idx="13">
                  <c:v>176</c:v>
                </c:pt>
                <c:pt idx="14">
                  <c:v>191</c:v>
                </c:pt>
                <c:pt idx="15">
                  <c:v>218</c:v>
                </c:pt>
                <c:pt idx="16">
                  <c:v>233</c:v>
                </c:pt>
                <c:pt idx="17">
                  <c:v>248</c:v>
                </c:pt>
                <c:pt idx="18">
                  <c:v>264</c:v>
                </c:pt>
                <c:pt idx="19">
                  <c:v>277</c:v>
                </c:pt>
                <c:pt idx="20">
                  <c:v>283</c:v>
                </c:pt>
                <c:pt idx="21">
                  <c:v>287</c:v>
                </c:pt>
                <c:pt idx="22">
                  <c:v>307</c:v>
                </c:pt>
                <c:pt idx="23">
                  <c:v>350</c:v>
                </c:pt>
                <c:pt idx="24">
                  <c:v>373</c:v>
                </c:pt>
                <c:pt idx="25">
                  <c:v>411</c:v>
                </c:pt>
                <c:pt idx="26">
                  <c:v>417</c:v>
                </c:pt>
                <c:pt idx="27">
                  <c:v>571</c:v>
                </c:pt>
                <c:pt idx="28">
                  <c:v>587</c:v>
                </c:pt>
                <c:pt idx="29">
                  <c:v>599</c:v>
                </c:pt>
                <c:pt idx="30">
                  <c:v>587</c:v>
                </c:pt>
              </c:numCache>
            </c:numRef>
          </c:val>
          <c:smooth val="0"/>
          <c:extLst>
            <c:ext xmlns:c16="http://schemas.microsoft.com/office/drawing/2014/chart" uri="{C3380CC4-5D6E-409C-BE32-E72D297353CC}">
              <c16:uniqueId val="{00000018-9F27-4E06-A5F3-207583841DE8}"/>
            </c:ext>
          </c:extLst>
        </c:ser>
        <c:ser>
          <c:idx val="6"/>
          <c:order val="6"/>
          <c:tx>
            <c:strRef>
              <c:f>جدول13!$J$2</c:f>
              <c:strCache>
                <c:ptCount val="1"/>
                <c:pt idx="0">
                  <c:v>سنگ شكن</c:v>
                </c:pt>
              </c:strCache>
            </c:strRef>
          </c:tx>
          <c:spPr>
            <a:ln w="22225"/>
          </c:spPr>
          <c:marker>
            <c:symbol val="plus"/>
            <c:size val="5"/>
          </c:marker>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جدول13!$J$3:$J$33</c:f>
              <c:numCache>
                <c:formatCode>0</c:formatCode>
                <c:ptCount val="31"/>
                <c:pt idx="0">
                  <c:v>6</c:v>
                </c:pt>
                <c:pt idx="1">
                  <c:v>9</c:v>
                </c:pt>
                <c:pt idx="2">
                  <c:v>8</c:v>
                </c:pt>
                <c:pt idx="3">
                  <c:v>10</c:v>
                </c:pt>
                <c:pt idx="4">
                  <c:v>15</c:v>
                </c:pt>
                <c:pt idx="5">
                  <c:v>17</c:v>
                </c:pt>
                <c:pt idx="6">
                  <c:v>17</c:v>
                </c:pt>
                <c:pt idx="7">
                  <c:v>19</c:v>
                </c:pt>
                <c:pt idx="8">
                  <c:v>20</c:v>
                </c:pt>
                <c:pt idx="9">
                  <c:v>21</c:v>
                </c:pt>
                <c:pt idx="10">
                  <c:v>88</c:v>
                </c:pt>
                <c:pt idx="11">
                  <c:v>30</c:v>
                </c:pt>
                <c:pt idx="12">
                  <c:v>28</c:v>
                </c:pt>
                <c:pt idx="13">
                  <c:v>26</c:v>
                </c:pt>
                <c:pt idx="14">
                  <c:v>34</c:v>
                </c:pt>
                <c:pt idx="15">
                  <c:v>41</c:v>
                </c:pt>
                <c:pt idx="16">
                  <c:v>42</c:v>
                </c:pt>
                <c:pt idx="17">
                  <c:v>46</c:v>
                </c:pt>
                <c:pt idx="18">
                  <c:v>55</c:v>
                </c:pt>
                <c:pt idx="19">
                  <c:v>53</c:v>
                </c:pt>
                <c:pt idx="20">
                  <c:v>53</c:v>
                </c:pt>
                <c:pt idx="21">
                  <c:v>56</c:v>
                </c:pt>
                <c:pt idx="22">
                  <c:v>55</c:v>
                </c:pt>
                <c:pt idx="23">
                  <c:v>55</c:v>
                </c:pt>
                <c:pt idx="24">
                  <c:v>77</c:v>
                </c:pt>
                <c:pt idx="25">
                  <c:v>69</c:v>
                </c:pt>
                <c:pt idx="26">
                  <c:v>69</c:v>
                </c:pt>
                <c:pt idx="27">
                  <c:v>78</c:v>
                </c:pt>
                <c:pt idx="28">
                  <c:v>105</c:v>
                </c:pt>
                <c:pt idx="29">
                  <c:v>107</c:v>
                </c:pt>
                <c:pt idx="30">
                  <c:v>105</c:v>
                </c:pt>
              </c:numCache>
            </c:numRef>
          </c:val>
          <c:smooth val="0"/>
          <c:extLst>
            <c:ext xmlns:c16="http://schemas.microsoft.com/office/drawing/2014/chart" uri="{C3380CC4-5D6E-409C-BE32-E72D297353CC}">
              <c16:uniqueId val="{00000019-9F27-4E06-A5F3-207583841DE8}"/>
            </c:ext>
          </c:extLst>
        </c:ser>
        <c:ser>
          <c:idx val="7"/>
          <c:order val="7"/>
          <c:tx>
            <c:strRef>
              <c:f>جدول13!$K$2</c:f>
              <c:strCache>
                <c:ptCount val="1"/>
                <c:pt idx="0">
                  <c:v>فيزيوتراپي</c:v>
                </c:pt>
              </c:strCache>
            </c:strRef>
          </c:tx>
          <c:spPr>
            <a:ln>
              <a:solidFill>
                <a:schemeClr val="accent4">
                  <a:lumMod val="75000"/>
                </a:schemeClr>
              </a:solidFill>
            </a:ln>
          </c:spPr>
          <c:marker>
            <c:symbol val="triangle"/>
            <c:size val="5"/>
            <c:spPr>
              <a:solidFill>
                <a:srgbClr val="E226D5"/>
              </a:solidFill>
              <a:ln>
                <a:solidFill>
                  <a:srgbClr val="D90DFB"/>
                </a:solidFill>
              </a:ln>
            </c:spPr>
          </c:marker>
          <c:dLbls>
            <c:dLbl>
              <c:idx val="27"/>
              <c:layout>
                <c:manualLayout>
                  <c:x val="-1.2422360248447204E-2"/>
                  <c:y val="-2.0338983050847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65E-4D2B-ABE5-F2B2B9EA81DA}"/>
                </c:ext>
              </c:extLst>
            </c:dLbl>
            <c:dLbl>
              <c:idx val="28"/>
              <c:layout>
                <c:manualLayout>
                  <c:x val="0"/>
                  <c:y val="-3.84180790960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65E-4D2B-ABE5-F2B2B9EA81DA}"/>
                </c:ext>
              </c:extLst>
            </c:dLbl>
            <c:dLbl>
              <c:idx val="30"/>
              <c:layout>
                <c:manualLayout>
                  <c:x val="0"/>
                  <c:y val="-2.03389830508475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138-490D-84DA-CF5163F12200}"/>
                </c:ext>
              </c:extLst>
            </c:dLbl>
            <c:spPr>
              <a:noFill/>
              <a:ln>
                <a:noFill/>
              </a:ln>
              <a:effectLst/>
            </c:spPr>
            <c:txPr>
              <a:bodyPr wrap="square" lIns="38100" tIns="19050" rIns="38100" bIns="19050" anchor="ctr">
                <a:spAutoFit/>
              </a:bodyPr>
              <a:lstStyle/>
              <a:p>
                <a:pPr>
                  <a:defRPr sz="1000">
                    <a:latin typeface="PW-Hosseini" pitchFamily="2"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جدول13!$A$3:$A$33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جدول13!$K$3:$K$33</c:f>
              <c:numCache>
                <c:formatCode>0</c:formatCode>
                <c:ptCount val="31"/>
                <c:pt idx="0">
                  <c:v>160</c:v>
                </c:pt>
                <c:pt idx="1">
                  <c:v>177</c:v>
                </c:pt>
                <c:pt idx="2">
                  <c:v>191</c:v>
                </c:pt>
                <c:pt idx="3">
                  <c:v>219</c:v>
                </c:pt>
                <c:pt idx="4">
                  <c:v>284</c:v>
                </c:pt>
                <c:pt idx="5">
                  <c:v>274</c:v>
                </c:pt>
                <c:pt idx="6">
                  <c:v>252</c:v>
                </c:pt>
                <c:pt idx="7">
                  <c:v>279</c:v>
                </c:pt>
                <c:pt idx="8">
                  <c:v>493</c:v>
                </c:pt>
                <c:pt idx="9">
                  <c:v>705</c:v>
                </c:pt>
                <c:pt idx="10">
                  <c:v>854</c:v>
                </c:pt>
                <c:pt idx="11">
                  <c:v>925</c:v>
                </c:pt>
                <c:pt idx="12">
                  <c:v>1007</c:v>
                </c:pt>
                <c:pt idx="13">
                  <c:v>1110</c:v>
                </c:pt>
                <c:pt idx="14">
                  <c:v>1225</c:v>
                </c:pt>
                <c:pt idx="15">
                  <c:v>1410</c:v>
                </c:pt>
                <c:pt idx="16">
                  <c:v>1480</c:v>
                </c:pt>
                <c:pt idx="17">
                  <c:v>1528</c:v>
                </c:pt>
                <c:pt idx="18">
                  <c:v>1716</c:v>
                </c:pt>
                <c:pt idx="19">
                  <c:v>1821</c:v>
                </c:pt>
                <c:pt idx="20">
                  <c:v>1867</c:v>
                </c:pt>
                <c:pt idx="21">
                  <c:v>1990</c:v>
                </c:pt>
                <c:pt idx="22">
                  <c:v>2200</c:v>
                </c:pt>
                <c:pt idx="23">
                  <c:v>2405</c:v>
                </c:pt>
                <c:pt idx="24">
                  <c:v>2532</c:v>
                </c:pt>
                <c:pt idx="25">
                  <c:v>2648</c:v>
                </c:pt>
                <c:pt idx="26">
                  <c:v>2687</c:v>
                </c:pt>
                <c:pt idx="27">
                  <c:v>2903</c:v>
                </c:pt>
                <c:pt idx="28">
                  <c:v>3069</c:v>
                </c:pt>
                <c:pt idx="29">
                  <c:v>3092.1700000000005</c:v>
                </c:pt>
                <c:pt idx="30">
                  <c:v>3377</c:v>
                </c:pt>
              </c:numCache>
            </c:numRef>
          </c:val>
          <c:smooth val="0"/>
          <c:extLst>
            <c:ext xmlns:c16="http://schemas.microsoft.com/office/drawing/2014/chart" uri="{C3380CC4-5D6E-409C-BE32-E72D297353CC}">
              <c16:uniqueId val="{0000001A-9F27-4E06-A5F3-207583841DE8}"/>
            </c:ext>
          </c:extLst>
        </c:ser>
        <c:dLbls>
          <c:showLegendKey val="0"/>
          <c:showVal val="0"/>
          <c:showCatName val="0"/>
          <c:showSerName val="0"/>
          <c:showPercent val="0"/>
          <c:showBubbleSize val="0"/>
        </c:dLbls>
        <c:marker val="1"/>
        <c:smooth val="0"/>
        <c:axId val="77133312"/>
        <c:axId val="77134848"/>
      </c:lineChart>
      <c:catAx>
        <c:axId val="77133312"/>
        <c:scaling>
          <c:orientation val="minMax"/>
        </c:scaling>
        <c:delete val="0"/>
        <c:axPos val="b"/>
        <c:numFmt formatCode="General" sourceLinked="1"/>
        <c:majorTickMark val="out"/>
        <c:minorTickMark val="none"/>
        <c:tickLblPos val="nextTo"/>
        <c:spPr>
          <a:ln w="0">
            <a:solidFill>
              <a:srgbClr val="000000"/>
            </a:solidFill>
            <a:prstDash val="solid"/>
          </a:ln>
        </c:spPr>
        <c:txPr>
          <a:bodyPr rot="-5400000" vert="horz"/>
          <a:lstStyle/>
          <a:p>
            <a:pPr>
              <a:defRPr sz="1050">
                <a:latin typeface="PW-Hosseini" pitchFamily="2" charset="0"/>
              </a:defRPr>
            </a:pPr>
            <a:endParaRPr lang="en-US"/>
          </a:p>
        </c:txPr>
        <c:crossAx val="77134848"/>
        <c:crosses val="autoZero"/>
        <c:auto val="1"/>
        <c:lblAlgn val="ctr"/>
        <c:lblOffset val="100"/>
        <c:tickLblSkip val="1"/>
        <c:tickMarkSkip val="1"/>
        <c:noMultiLvlLbl val="0"/>
      </c:catAx>
      <c:valAx>
        <c:axId val="77134848"/>
        <c:scaling>
          <c:orientation val="minMax"/>
          <c:max val="16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50">
                <a:latin typeface="PW-Hosseini" pitchFamily="2" charset="0"/>
              </a:defRPr>
            </a:pPr>
            <a:endParaRPr lang="en-US"/>
          </a:p>
        </c:txPr>
        <c:crossAx val="77133312"/>
        <c:crosses val="autoZero"/>
        <c:crossBetween val="between"/>
        <c:majorUnit val="1000"/>
      </c:valAx>
      <c:spPr>
        <a:noFill/>
        <a:ln w="0">
          <a:solidFill>
            <a:srgbClr val="808080"/>
          </a:solidFill>
          <a:prstDash val="solid"/>
        </a:ln>
      </c:spPr>
    </c:plotArea>
    <c:legend>
      <c:legendPos val="b"/>
      <c:layout>
        <c:manualLayout>
          <c:xMode val="edge"/>
          <c:yMode val="edge"/>
          <c:x val="0.13581523612547397"/>
          <c:y val="0.93446327683615815"/>
          <c:w val="0.69157407030429363"/>
          <c:h val="4.8998087103518842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a:defRPr lang="fa-IR" sz="900" b="0" i="0" u="none" strike="noStrike" kern="1200" baseline="0">
          <a:solidFill>
            <a:srgbClr val="000000"/>
          </a:solidFill>
          <a:latin typeface="IPT Nazanin" panose="00000400000000000000" pitchFamily="2" charset="2"/>
          <a:ea typeface="B Titr"/>
          <a:cs typeface="B Nazanin" pitchFamily="2" charset="-78"/>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baseline="0">
                <a:effectLst/>
              </a:rPr>
              <a:t>نمودار17 -  ميانگين هزينه‌ بستری (به ازای هر نفر) در مراکز درمانی طرف قرار داد سازمان طی سالهای</a:t>
            </a: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 1402 -1372</a:t>
            </a:r>
          </a:p>
        </c:rich>
      </c:tx>
      <c:layout>
        <c:manualLayout>
          <c:xMode val="edge"/>
          <c:yMode val="edge"/>
          <c:x val="0.15233769512006451"/>
          <c:y val="3.3898305084745763E-2"/>
        </c:manualLayout>
      </c:layout>
      <c:overlay val="0"/>
      <c:spPr>
        <a:noFill/>
        <a:ln w="25400">
          <a:noFill/>
        </a:ln>
      </c:spPr>
    </c:title>
    <c:autoTitleDeleted val="0"/>
    <c:plotArea>
      <c:layout>
        <c:manualLayout>
          <c:layoutTarget val="inner"/>
          <c:xMode val="edge"/>
          <c:yMode val="edge"/>
          <c:x val="9.2037228541882746E-2"/>
          <c:y val="0.13163841807909604"/>
          <c:w val="0.80551148497742131"/>
          <c:h val="0.78813559322033899"/>
        </c:manualLayout>
      </c:layout>
      <c:lineChart>
        <c:grouping val="standard"/>
        <c:varyColors val="0"/>
        <c:ser>
          <c:idx val="0"/>
          <c:order val="0"/>
          <c:tx>
            <c:strRef>
              <c:f>جدول15!$D$2</c:f>
              <c:strCache>
                <c:ptCount val="1"/>
                <c:pt idx="0">
                  <c:v>ميانگين هزينه‌ها (ريال)</c:v>
                </c:pt>
              </c:strCache>
            </c:strRef>
          </c:tx>
          <c:spPr>
            <a:ln w="38100">
              <a:solidFill>
                <a:srgbClr val="800000"/>
              </a:solidFill>
              <a:prstDash val="solid"/>
            </a:ln>
          </c:spPr>
          <c:marker>
            <c:symbol val="diamond"/>
            <c:size val="10"/>
            <c:spPr>
              <a:solidFill>
                <a:schemeClr val="accent6">
                  <a:lumMod val="75000"/>
                </a:schemeClr>
              </a:solidFill>
              <a:ln>
                <a:solidFill>
                  <a:schemeClr val="accent2">
                    <a:lumMod val="50000"/>
                  </a:schemeClr>
                </a:solidFill>
                <a:prstDash val="solid"/>
              </a:ln>
            </c:spPr>
          </c:marker>
          <c:dLbls>
            <c:dLbl>
              <c:idx val="27"/>
              <c:layout>
                <c:manualLayout>
                  <c:x val="-3.5343012319943877E-2"/>
                  <c:y val="-6.9214644779572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08-4B3B-AC3B-913858C25CD4}"/>
                </c:ext>
              </c:extLst>
            </c:dLbl>
            <c:spPr>
              <a:noFill/>
              <a:ln>
                <a:noFill/>
              </a:ln>
              <a:effectLst/>
            </c:spPr>
            <c:txPr>
              <a:bodyPr rot="-5400000" vert="horz"/>
              <a:lstStyle/>
              <a:p>
                <a:pPr>
                  <a:defRPr sz="1050">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جدول15!$H$3:$H$33</c:f>
              <c:numCache>
                <c:formatCode>0</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جدول15!$D$3:$D$33</c:f>
              <c:numCache>
                <c:formatCode>#,##0</c:formatCode>
                <c:ptCount val="31"/>
                <c:pt idx="0">
                  <c:v>86604.945304927503</c:v>
                </c:pt>
                <c:pt idx="1">
                  <c:v>88850.692615611508</c:v>
                </c:pt>
                <c:pt idx="2">
                  <c:v>146221.38388157263</c:v>
                </c:pt>
                <c:pt idx="3">
                  <c:v>236361.76761422399</c:v>
                </c:pt>
                <c:pt idx="4">
                  <c:v>342987.17335915414</c:v>
                </c:pt>
                <c:pt idx="5">
                  <c:v>409142.91707861645</c:v>
                </c:pt>
                <c:pt idx="6">
                  <c:v>505326.45055987209</c:v>
                </c:pt>
                <c:pt idx="7">
                  <c:v>601990.52930738439</c:v>
                </c:pt>
                <c:pt idx="8">
                  <c:v>709078.01488544676</c:v>
                </c:pt>
                <c:pt idx="9">
                  <c:v>902027.84476646979</c:v>
                </c:pt>
                <c:pt idx="10">
                  <c:v>1062163.219784318</c:v>
                </c:pt>
                <c:pt idx="11">
                  <c:v>1241483.8208597112</c:v>
                </c:pt>
                <c:pt idx="12">
                  <c:v>1393162.2713775937</c:v>
                </c:pt>
                <c:pt idx="13">
                  <c:v>1600620.1176961854</c:v>
                </c:pt>
                <c:pt idx="14">
                  <c:v>1731302.4471595243</c:v>
                </c:pt>
                <c:pt idx="15">
                  <c:v>2137502.0795485028</c:v>
                </c:pt>
                <c:pt idx="16">
                  <c:v>2419660.1649436406</c:v>
                </c:pt>
                <c:pt idx="17">
                  <c:v>3079301.8523529838</c:v>
                </c:pt>
                <c:pt idx="18">
                  <c:v>3689517.3941532969</c:v>
                </c:pt>
                <c:pt idx="19">
                  <c:v>4478195.927450492</c:v>
                </c:pt>
                <c:pt idx="20">
                  <c:v>5891291.65052782</c:v>
                </c:pt>
                <c:pt idx="21">
                  <c:v>10526760.019661093</c:v>
                </c:pt>
                <c:pt idx="22">
                  <c:v>14436871.663287602</c:v>
                </c:pt>
                <c:pt idx="23">
                  <c:v>15655153.463411329</c:v>
                </c:pt>
                <c:pt idx="24">
                  <c:v>17773643.99477813</c:v>
                </c:pt>
                <c:pt idx="25">
                  <c:v>18211982.843584023</c:v>
                </c:pt>
                <c:pt idx="26">
                  <c:v>19546409.429641709</c:v>
                </c:pt>
                <c:pt idx="27">
                  <c:v>26529248.785140906</c:v>
                </c:pt>
                <c:pt idx="28">
                  <c:v>36881606.352563985</c:v>
                </c:pt>
                <c:pt idx="29">
                  <c:v>44941674.3028991</c:v>
                </c:pt>
                <c:pt idx="30">
                  <c:v>56388672.363329396</c:v>
                </c:pt>
              </c:numCache>
            </c:numRef>
          </c:val>
          <c:smooth val="1"/>
          <c:extLst>
            <c:ext xmlns:c16="http://schemas.microsoft.com/office/drawing/2014/chart" uri="{C3380CC4-5D6E-409C-BE32-E72D297353CC}">
              <c16:uniqueId val="{0000000D-0E71-4025-A1D7-766BF2EC9AEE}"/>
            </c:ext>
          </c:extLst>
        </c:ser>
        <c:dLbls>
          <c:showLegendKey val="0"/>
          <c:showVal val="0"/>
          <c:showCatName val="0"/>
          <c:showSerName val="0"/>
          <c:showPercent val="0"/>
          <c:showBubbleSize val="0"/>
        </c:dLbls>
        <c:marker val="1"/>
        <c:smooth val="0"/>
        <c:axId val="77249920"/>
        <c:axId val="77407360"/>
      </c:lineChart>
      <c:catAx>
        <c:axId val="7724992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100">
                <a:latin typeface="PW-Hosseini" pitchFamily="2" charset="0"/>
              </a:defRPr>
            </a:pPr>
            <a:endParaRPr lang="en-US"/>
          </a:p>
        </c:txPr>
        <c:crossAx val="77407360"/>
        <c:crosses val="autoZero"/>
        <c:auto val="1"/>
        <c:lblAlgn val="ctr"/>
        <c:lblOffset val="100"/>
        <c:tickLblSkip val="1"/>
        <c:tickMarkSkip val="1"/>
        <c:noMultiLvlLbl val="0"/>
      </c:catAx>
      <c:valAx>
        <c:axId val="77407360"/>
        <c:scaling>
          <c:orientation val="minMax"/>
        </c:scaling>
        <c:delete val="0"/>
        <c:axPos val="l"/>
        <c:majorGridlines>
          <c:spPr>
            <a:ln w="3175">
              <a:solidFill>
                <a:srgbClr val="000000"/>
              </a:solidFill>
              <a:prstDash val="solid"/>
            </a:ln>
          </c:spPr>
        </c:majorGridlines>
        <c:title>
          <c:tx>
            <c:rich>
              <a:bodyPr rot="-60000" vert="horz"/>
              <a:lstStyle/>
              <a:p>
                <a:pPr algn="ctr">
                  <a:defRPr/>
                </a:pPr>
                <a:r>
                  <a:rPr lang="fa-IR"/>
                  <a:t> ریال </a:t>
                </a:r>
              </a:p>
            </c:rich>
          </c:tx>
          <c:layout>
            <c:manualLayout>
              <c:xMode val="edge"/>
              <c:yMode val="edge"/>
              <c:x val="3.4126163391933778E-2"/>
              <c:y val="4.63276836158193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50">
                <a:latin typeface="PW-Hosseini" pitchFamily="2" charset="0"/>
              </a:defRPr>
            </a:pPr>
            <a:endParaRPr lang="en-US"/>
          </a:p>
        </c:txPr>
        <c:crossAx val="77249920"/>
        <c:crosses val="autoZero"/>
        <c:crossBetween val="between"/>
      </c:valAx>
      <c:spPr>
        <a:noFill/>
        <a:ln w="0">
          <a:solidFill>
            <a:srgbClr val="808080"/>
          </a:solidFill>
          <a:prstDash val="solid"/>
        </a:ln>
      </c:spPr>
    </c:plotArea>
    <c:plotVisOnly val="1"/>
    <c:dispBlanksAs val="gap"/>
    <c:showDLblsOverMax val="0"/>
  </c:chart>
  <c:spPr>
    <a:noFill/>
    <a:ln w="0">
      <a:noFill/>
      <a:prstDash val="solid"/>
    </a:ln>
  </c:spPr>
  <c:txPr>
    <a:bodyPr/>
    <a:lstStyle/>
    <a:p>
      <a:pPr algn="ctr">
        <a:defRPr lang="fa-IR" sz="1100" b="0" i="0" u="none" strike="noStrike" kern="1200" baseline="0">
          <a:solidFill>
            <a:srgbClr val="000000"/>
          </a:solidFill>
          <a:latin typeface="IPT Nazanin" panose="00000400000000000000" pitchFamily="2" charset="2"/>
          <a:ea typeface="B Titr"/>
          <a:cs typeface="B Nazanin" pitchFamily="2" charset="-78"/>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نمودار18 -  ميانگين هزينه‌ سرپایی(به ازای هر نفر) در مراکز درمانی طرف قرار داد سازمان طی سالهای  1402-1372</a:t>
            </a:r>
          </a:p>
        </c:rich>
      </c:tx>
      <c:layout>
        <c:manualLayout>
          <c:xMode val="edge"/>
          <c:yMode val="edge"/>
          <c:x val="0.15339538090313684"/>
          <c:y val="3.3898305084745763E-2"/>
        </c:manualLayout>
      </c:layout>
      <c:overlay val="0"/>
      <c:spPr>
        <a:noFill/>
        <a:ln w="25400">
          <a:noFill/>
        </a:ln>
      </c:spPr>
    </c:title>
    <c:autoTitleDeleted val="0"/>
    <c:plotArea>
      <c:layout>
        <c:manualLayout>
          <c:layoutTarget val="inner"/>
          <c:xMode val="edge"/>
          <c:yMode val="edge"/>
          <c:x val="7.582907875915719E-2"/>
          <c:y val="0.12541839049779793"/>
          <c:w val="0.8272181194741961"/>
          <c:h val="0.73389830508474585"/>
        </c:manualLayout>
      </c:layout>
      <c:lineChart>
        <c:grouping val="standard"/>
        <c:varyColors val="0"/>
        <c:ser>
          <c:idx val="1"/>
          <c:order val="0"/>
          <c:tx>
            <c:strRef>
              <c:f>جدول16!$D$2</c:f>
              <c:strCache>
                <c:ptCount val="1"/>
                <c:pt idx="0">
                  <c:v>ميانگين هزينه‌ها (ريال)</c:v>
                </c:pt>
              </c:strCache>
            </c:strRef>
          </c:tx>
          <c:dLbls>
            <c:spPr>
              <a:noFill/>
              <a:ln>
                <a:noFill/>
              </a:ln>
              <a:effectLst/>
            </c:spPr>
            <c:txPr>
              <a:bodyPr rot="-5400000" vert="horz" wrap="square" lIns="38100" tIns="19050" rIns="38100" bIns="19050" anchor="ctr">
                <a:spAutoFit/>
              </a:bodyPr>
              <a:lstStyle/>
              <a:p>
                <a:pPr>
                  <a:defRPr sz="1000" b="0">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جدول16!$G$3:$G$33</c:f>
              <c:numCache>
                <c:formatCode>0</c:formatCode>
                <c:ptCount val="31"/>
                <c:pt idx="0">
                  <c:v>1372</c:v>
                </c:pt>
                <c:pt idx="1">
                  <c:v>1373</c:v>
                </c:pt>
                <c:pt idx="2">
                  <c:v>1374</c:v>
                </c:pt>
                <c:pt idx="3" formatCode="General">
                  <c:v>1375</c:v>
                </c:pt>
                <c:pt idx="4" formatCode="General">
                  <c:v>1376</c:v>
                </c:pt>
                <c:pt idx="5" formatCode="General">
                  <c:v>1377</c:v>
                </c:pt>
                <c:pt idx="6" formatCode="General">
                  <c:v>1378</c:v>
                </c:pt>
                <c:pt idx="7" formatCode="General">
                  <c:v>1379</c:v>
                </c:pt>
                <c:pt idx="8" formatCode="General">
                  <c:v>1380</c:v>
                </c:pt>
                <c:pt idx="9" formatCode="General">
                  <c:v>1381</c:v>
                </c:pt>
                <c:pt idx="10" formatCode="General">
                  <c:v>1382</c:v>
                </c:pt>
                <c:pt idx="11" formatCode="General">
                  <c:v>1383</c:v>
                </c:pt>
                <c:pt idx="12" formatCode="General">
                  <c:v>1384</c:v>
                </c:pt>
                <c:pt idx="13" formatCode="General">
                  <c:v>1385</c:v>
                </c:pt>
                <c:pt idx="14" formatCode="General">
                  <c:v>1386</c:v>
                </c:pt>
                <c:pt idx="15" formatCode="General">
                  <c:v>1387</c:v>
                </c:pt>
                <c:pt idx="16" formatCode="General">
                  <c:v>1388</c:v>
                </c:pt>
                <c:pt idx="17" formatCode="General">
                  <c:v>1389</c:v>
                </c:pt>
                <c:pt idx="18" formatCode="General">
                  <c:v>1390</c:v>
                </c:pt>
                <c:pt idx="19" formatCode="General">
                  <c:v>1391</c:v>
                </c:pt>
                <c:pt idx="20" formatCode="General">
                  <c:v>1392</c:v>
                </c:pt>
                <c:pt idx="21" formatCode="General">
                  <c:v>1393</c:v>
                </c:pt>
                <c:pt idx="22" formatCode="General">
                  <c:v>1394</c:v>
                </c:pt>
                <c:pt idx="23" formatCode="General">
                  <c:v>1395</c:v>
                </c:pt>
                <c:pt idx="24" formatCode="General">
                  <c:v>1396</c:v>
                </c:pt>
                <c:pt idx="25" formatCode="General">
                  <c:v>1397</c:v>
                </c:pt>
                <c:pt idx="26" formatCode="General">
                  <c:v>1398</c:v>
                </c:pt>
                <c:pt idx="27" formatCode="General">
                  <c:v>1399</c:v>
                </c:pt>
                <c:pt idx="28" formatCode="General">
                  <c:v>1400</c:v>
                </c:pt>
                <c:pt idx="29" formatCode="General">
                  <c:v>1401</c:v>
                </c:pt>
                <c:pt idx="30" formatCode="General">
                  <c:v>1402</c:v>
                </c:pt>
              </c:numCache>
            </c:numRef>
          </c:cat>
          <c:val>
            <c:numRef>
              <c:f>جدول16!$D$3:$D$33</c:f>
              <c:numCache>
                <c:formatCode>#,##0</c:formatCode>
                <c:ptCount val="31"/>
                <c:pt idx="0">
                  <c:v>1386.7703054456438</c:v>
                </c:pt>
                <c:pt idx="1">
                  <c:v>1631.9841592122827</c:v>
                </c:pt>
                <c:pt idx="2">
                  <c:v>2199.7401566246026</c:v>
                </c:pt>
                <c:pt idx="3">
                  <c:v>3034.8173527020454</c:v>
                </c:pt>
                <c:pt idx="4">
                  <c:v>3949.3632746720023</c:v>
                </c:pt>
                <c:pt idx="5">
                  <c:v>4802.9420291219085</c:v>
                </c:pt>
                <c:pt idx="6">
                  <c:v>5859.2702459371312</c:v>
                </c:pt>
                <c:pt idx="7">
                  <c:v>7646.641830464313</c:v>
                </c:pt>
                <c:pt idx="8">
                  <c:v>9585.1999801662678</c:v>
                </c:pt>
                <c:pt idx="9">
                  <c:v>12271.191741692912</c:v>
                </c:pt>
                <c:pt idx="10">
                  <c:v>15550.550992026594</c:v>
                </c:pt>
                <c:pt idx="11">
                  <c:v>18436.015587211288</c:v>
                </c:pt>
                <c:pt idx="12">
                  <c:v>21361.703562665753</c:v>
                </c:pt>
                <c:pt idx="13">
                  <c:v>24493.38030117963</c:v>
                </c:pt>
                <c:pt idx="14">
                  <c:v>27240.009608011078</c:v>
                </c:pt>
                <c:pt idx="15">
                  <c:v>33917.569604417469</c:v>
                </c:pt>
                <c:pt idx="16">
                  <c:v>37494.956166543394</c:v>
                </c:pt>
                <c:pt idx="17">
                  <c:v>42906.69237517914</c:v>
                </c:pt>
                <c:pt idx="18">
                  <c:v>48098.872871545427</c:v>
                </c:pt>
                <c:pt idx="19">
                  <c:v>55073.440777034899</c:v>
                </c:pt>
                <c:pt idx="20">
                  <c:v>78762.769584171911</c:v>
                </c:pt>
                <c:pt idx="21">
                  <c:v>143972.75083916541</c:v>
                </c:pt>
                <c:pt idx="22">
                  <c:v>192003.56618237609</c:v>
                </c:pt>
                <c:pt idx="23">
                  <c:v>221994.63365495988</c:v>
                </c:pt>
                <c:pt idx="24">
                  <c:v>239818.66761390059</c:v>
                </c:pt>
                <c:pt idx="25">
                  <c:v>245142.28231096451</c:v>
                </c:pt>
                <c:pt idx="26">
                  <c:v>275991.37773145136</c:v>
                </c:pt>
                <c:pt idx="27">
                  <c:v>359331.67369269574</c:v>
                </c:pt>
                <c:pt idx="28">
                  <c:v>497364.48488859739</c:v>
                </c:pt>
                <c:pt idx="29">
                  <c:v>741263.18755523302</c:v>
                </c:pt>
                <c:pt idx="30">
                  <c:v>767826.59133038111</c:v>
                </c:pt>
              </c:numCache>
            </c:numRef>
          </c:val>
          <c:smooth val="0"/>
          <c:extLst>
            <c:ext xmlns:c16="http://schemas.microsoft.com/office/drawing/2014/chart" uri="{C3380CC4-5D6E-409C-BE32-E72D297353CC}">
              <c16:uniqueId val="{00000001-655A-45F6-9762-C4182D761CC2}"/>
            </c:ext>
          </c:extLst>
        </c:ser>
        <c:dLbls>
          <c:showLegendKey val="0"/>
          <c:showVal val="0"/>
          <c:showCatName val="0"/>
          <c:showSerName val="0"/>
          <c:showPercent val="0"/>
          <c:showBubbleSize val="0"/>
        </c:dLbls>
        <c:marker val="1"/>
        <c:smooth val="0"/>
        <c:axId val="77477760"/>
        <c:axId val="77479296"/>
      </c:lineChart>
      <c:catAx>
        <c:axId val="77477760"/>
        <c:scaling>
          <c:orientation val="minMax"/>
        </c:scaling>
        <c:delete val="0"/>
        <c:axPos val="b"/>
        <c:numFmt formatCode="0" sourceLinked="1"/>
        <c:majorTickMark val="out"/>
        <c:minorTickMark val="none"/>
        <c:tickLblPos val="nextTo"/>
        <c:spPr>
          <a:ln w="3175">
            <a:solidFill>
              <a:srgbClr val="000000"/>
            </a:solidFill>
            <a:prstDash val="solid"/>
          </a:ln>
        </c:spPr>
        <c:txPr>
          <a:bodyPr rot="-5400000" vert="horz"/>
          <a:lstStyle/>
          <a:p>
            <a:pPr>
              <a:defRPr sz="1050" b="0" i="0" baseline="0">
                <a:latin typeface="PW-Hosseini" pitchFamily="2" charset="0"/>
              </a:defRPr>
            </a:pPr>
            <a:endParaRPr lang="en-US"/>
          </a:p>
        </c:txPr>
        <c:crossAx val="77479296"/>
        <c:crosses val="autoZero"/>
        <c:auto val="1"/>
        <c:lblAlgn val="ctr"/>
        <c:lblOffset val="100"/>
        <c:tickLblSkip val="1"/>
        <c:tickMarkSkip val="1"/>
        <c:noMultiLvlLbl val="0"/>
      </c:catAx>
      <c:valAx>
        <c:axId val="77479296"/>
        <c:scaling>
          <c:orientation val="minMax"/>
        </c:scaling>
        <c:delete val="0"/>
        <c:axPos val="l"/>
        <c:majorGridlines>
          <c:spPr>
            <a:ln w="3175">
              <a:solidFill>
                <a:srgbClr val="000000"/>
              </a:solidFill>
              <a:prstDash val="solid"/>
            </a:ln>
          </c:spPr>
        </c:majorGridlines>
        <c:title>
          <c:tx>
            <c:rich>
              <a:bodyPr rot="0" vert="horz"/>
              <a:lstStyle/>
              <a:p>
                <a:pPr algn="ctr">
                  <a:defRPr/>
                </a:pPr>
                <a:r>
                  <a:rPr lang="fa-IR"/>
                  <a:t>ریال</a:t>
                </a:r>
              </a:p>
            </c:rich>
          </c:tx>
          <c:layout>
            <c:manualLayout>
              <c:xMode val="edge"/>
              <c:yMode val="edge"/>
              <c:x val="2.1371940710099964E-2"/>
              <c:y val="7.853107344632769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50" b="0" i="0" baseline="0">
                <a:latin typeface="PW-Hosseini" pitchFamily="2" charset="0"/>
              </a:defRPr>
            </a:pPr>
            <a:endParaRPr lang="en-US"/>
          </a:p>
        </c:txPr>
        <c:crossAx val="77477760"/>
        <c:crosses val="autoZero"/>
        <c:crossBetween val="between"/>
      </c:valAx>
      <c:spPr>
        <a:noFill/>
        <a:ln w="0">
          <a:solidFill>
            <a:schemeClr val="bg2">
              <a:lumMod val="25000"/>
            </a:schemeClr>
          </a:solidFill>
          <a:prstDash val="solid"/>
        </a:ln>
      </c:spPr>
    </c:plotArea>
    <c:plotVisOnly val="1"/>
    <c:dispBlanksAs val="gap"/>
    <c:showDLblsOverMax val="0"/>
  </c:chart>
  <c:spPr>
    <a:noFill/>
    <a:ln w="0">
      <a:noFill/>
      <a:prstDash val="solid"/>
    </a:ln>
  </c:spPr>
  <c:txPr>
    <a:bodyPr/>
    <a:lstStyle/>
    <a:p>
      <a:pPr>
        <a:defRPr sz="900" b="1" i="0" u="none" strike="noStrike" baseline="0">
          <a:solidFill>
            <a:srgbClr val="000000"/>
          </a:solidFill>
          <a:latin typeface="B Traffic"/>
          <a:ea typeface="B Traffic"/>
          <a:cs typeface="B Nazanin" panose="00000400000000000000" pitchFamily="2" charset="-78"/>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100" b="0" i="0" u="none" strike="noStrike" kern="1200" spc="0" baseline="0">
                <a:solidFill>
                  <a:srgbClr val="000000"/>
                </a:solidFill>
                <a:latin typeface="IPT Nazanin" panose="00000400000000000000" pitchFamily="2" charset="2"/>
                <a:ea typeface="B Titr"/>
                <a:cs typeface="B Titr" panose="00000700000000000000" pitchFamily="2" charset="-78"/>
              </a:defRPr>
            </a:pPr>
            <a:r>
              <a:rPr lang="fa-IR" sz="1100" b="0" i="0" u="none" strike="noStrike" kern="1200" spc="0" baseline="0">
                <a:solidFill>
                  <a:srgbClr val="000000"/>
                </a:solidFill>
                <a:latin typeface="IPT Nazanin" panose="00000400000000000000" pitchFamily="2" charset="2"/>
                <a:ea typeface="B Titr"/>
                <a:cs typeface="B Titr" panose="00000700000000000000" pitchFamily="2" charset="-78"/>
              </a:rPr>
              <a:t>نمودار 2-تعداد مراجعین سرپایی(تحت پوشش سازمان) به پزشکان و مراکز پاراکلینیکی در مراکز درمانی ملکی طی سالهای 1402-1372</a:t>
            </a:r>
          </a:p>
        </c:rich>
      </c:tx>
      <c:layout>
        <c:manualLayout>
          <c:xMode val="edge"/>
          <c:yMode val="edge"/>
          <c:x val="0.12926577042399173"/>
          <c:y val="2.0338983050847456E-2"/>
        </c:manualLayout>
      </c:layout>
      <c:overlay val="0"/>
      <c:spPr>
        <a:noFill/>
        <a:ln w="25400">
          <a:noFill/>
        </a:ln>
      </c:spPr>
    </c:title>
    <c:autoTitleDeleted val="0"/>
    <c:plotArea>
      <c:layout>
        <c:manualLayout>
          <c:layoutTarget val="inner"/>
          <c:xMode val="edge"/>
          <c:yMode val="edge"/>
          <c:x val="7.0098771262692469E-2"/>
          <c:y val="0.15028248587570622"/>
          <c:w val="0.83375621525570187"/>
          <c:h val="0.7107344632768362"/>
        </c:manualLayout>
      </c:layout>
      <c:lineChart>
        <c:grouping val="standard"/>
        <c:varyColors val="0"/>
        <c:ser>
          <c:idx val="0"/>
          <c:order val="0"/>
          <c:tx>
            <c:v>مراجعین سرپایی به پزشکان</c:v>
          </c:tx>
          <c:spPr>
            <a:ln w="38100">
              <a:solidFill>
                <a:srgbClr val="993366"/>
              </a:solidFill>
              <a:prstDash val="solid"/>
            </a:ln>
          </c:spPr>
          <c:marker>
            <c:symbol val="diamond"/>
            <c:size val="9"/>
            <c:spPr>
              <a:solidFill>
                <a:srgbClr val="523F69"/>
              </a:solidFill>
              <a:ln>
                <a:solidFill>
                  <a:srgbClr val="003366"/>
                </a:solidFill>
                <a:prstDash val="solid"/>
              </a:ln>
            </c:spPr>
          </c:marker>
          <c:dLbls>
            <c:dLbl>
              <c:idx val="0"/>
              <c:layout>
                <c:manualLayout>
                  <c:x val="-2.6197862805928989E-2"/>
                  <c:y val="2.7118644067796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00-4803-B874-A62F443F2082}"/>
                </c:ext>
              </c:extLst>
            </c:dLbl>
            <c:dLbl>
              <c:idx val="4"/>
              <c:layout>
                <c:manualLayout>
                  <c:x val="-3.5849706997587036E-2"/>
                  <c:y val="2.93785310734462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00-4803-B874-A62F443F2082}"/>
                </c:ext>
              </c:extLst>
            </c:dLbl>
            <c:dLbl>
              <c:idx val="10"/>
              <c:layout>
                <c:manualLayout>
                  <c:x val="-2.481902792140641E-2"/>
                  <c:y val="2.71186440677966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10-4D1E-8CB2-3053CC6F2D48}"/>
                </c:ext>
              </c:extLst>
            </c:dLbl>
            <c:dLbl>
              <c:idx val="17"/>
              <c:layout>
                <c:manualLayout>
                  <c:x val="-3.8607376766632194E-2"/>
                  <c:y val="4.06779661016948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00-4803-B874-A62F443F2082}"/>
                </c:ext>
              </c:extLst>
            </c:dLbl>
            <c:dLbl>
              <c:idx val="26"/>
              <c:layout>
                <c:manualLayout>
                  <c:x val="-6.480523957256118E-2"/>
                  <c:y val="5.64971751412429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2D-4DF2-8F02-1825CA9EC204}"/>
                </c:ext>
              </c:extLst>
            </c:dLbl>
            <c:dLbl>
              <c:idx val="27"/>
              <c:layout>
                <c:manualLayout>
                  <c:x val="-9.5139607032057913E-2"/>
                  <c:y val="1.58192090395480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6F-484F-90DB-F9EF9AEC747F}"/>
                </c:ext>
              </c:extLst>
            </c:dLbl>
            <c:dLbl>
              <c:idx val="28"/>
              <c:layout>
                <c:manualLayout>
                  <c:x val="-4.1365046535679377E-3"/>
                  <c:y val="9.03954802259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6F-484F-90DB-F9EF9AEC747F}"/>
                </c:ext>
              </c:extLst>
            </c:dLbl>
            <c:dLbl>
              <c:idx val="30"/>
              <c:layout>
                <c:manualLayout>
                  <c:x val="-4.5544415643696816E-2"/>
                  <c:y val="5.69717514124292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EE-4C76-A27D-4547BD79433B}"/>
                </c:ext>
              </c:extLst>
            </c:dLbl>
            <c:spPr>
              <a:noFill/>
              <a:ln>
                <a:noFill/>
              </a:ln>
              <a:effectLst/>
            </c:spPr>
            <c:txPr>
              <a:bodyPr/>
              <a:lstStyle/>
              <a:p>
                <a:pPr>
                  <a:defRPr sz="600" baseline="0">
                    <a:solidFill>
                      <a:schemeClr val="tx2">
                        <a:lumMod val="50000"/>
                      </a:schemeClr>
                    </a:solidFill>
                    <a:latin typeface="IPT Nazanin" panose="00000400000000000000" pitchFamily="2" charset="2"/>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 2'!$A$4:$A$34</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2'!$B$4:$B$34</c:f>
              <c:numCache>
                <c:formatCode>#,##0</c:formatCode>
                <c:ptCount val="31"/>
                <c:pt idx="0">
                  <c:v>15040926</c:v>
                </c:pt>
                <c:pt idx="1">
                  <c:v>17991729</c:v>
                </c:pt>
                <c:pt idx="2">
                  <c:v>20888609</c:v>
                </c:pt>
                <c:pt idx="3">
                  <c:v>23626397</c:v>
                </c:pt>
                <c:pt idx="4">
                  <c:v>26169778</c:v>
                </c:pt>
                <c:pt idx="5">
                  <c:v>26872778</c:v>
                </c:pt>
                <c:pt idx="6">
                  <c:v>28991099</c:v>
                </c:pt>
                <c:pt idx="7">
                  <c:v>32186804</c:v>
                </c:pt>
                <c:pt idx="8">
                  <c:v>34478153</c:v>
                </c:pt>
                <c:pt idx="9">
                  <c:v>35892105</c:v>
                </c:pt>
                <c:pt idx="10">
                  <c:v>37580678</c:v>
                </c:pt>
                <c:pt idx="11">
                  <c:v>40226324</c:v>
                </c:pt>
                <c:pt idx="12">
                  <c:v>41461135</c:v>
                </c:pt>
                <c:pt idx="13">
                  <c:v>43263713</c:v>
                </c:pt>
                <c:pt idx="14">
                  <c:v>44066440</c:v>
                </c:pt>
                <c:pt idx="15">
                  <c:v>44145608</c:v>
                </c:pt>
                <c:pt idx="16">
                  <c:v>47309765</c:v>
                </c:pt>
                <c:pt idx="17">
                  <c:v>48336712</c:v>
                </c:pt>
                <c:pt idx="18">
                  <c:v>46399715</c:v>
                </c:pt>
                <c:pt idx="19">
                  <c:v>47832105</c:v>
                </c:pt>
                <c:pt idx="20">
                  <c:v>49449262</c:v>
                </c:pt>
                <c:pt idx="21">
                  <c:v>52216170</c:v>
                </c:pt>
                <c:pt idx="22">
                  <c:v>55394988</c:v>
                </c:pt>
                <c:pt idx="23">
                  <c:v>59582190</c:v>
                </c:pt>
                <c:pt idx="24">
                  <c:v>62462474</c:v>
                </c:pt>
                <c:pt idx="25">
                  <c:v>65235940</c:v>
                </c:pt>
                <c:pt idx="26">
                  <c:v>63492957</c:v>
                </c:pt>
                <c:pt idx="27">
                  <c:v>43774308</c:v>
                </c:pt>
                <c:pt idx="28">
                  <c:v>54988394</c:v>
                </c:pt>
                <c:pt idx="29">
                  <c:v>64150499</c:v>
                </c:pt>
                <c:pt idx="30">
                  <c:v>66508059</c:v>
                </c:pt>
              </c:numCache>
            </c:numRef>
          </c:val>
          <c:smooth val="1"/>
          <c:extLst>
            <c:ext xmlns:c16="http://schemas.microsoft.com/office/drawing/2014/chart" uri="{C3380CC4-5D6E-409C-BE32-E72D297353CC}">
              <c16:uniqueId val="{00000005-D800-4803-B874-A62F443F2082}"/>
            </c:ext>
          </c:extLst>
        </c:ser>
        <c:ser>
          <c:idx val="1"/>
          <c:order val="1"/>
          <c:tx>
            <c:strRef>
              <c:f>'جدول 2'!$F$2:$F$3</c:f>
              <c:strCache>
                <c:ptCount val="2"/>
                <c:pt idx="0">
                  <c:v>مراجعه سرپایی به مراکز پاراکلینیکی</c:v>
                </c:pt>
              </c:strCache>
            </c:strRef>
          </c:tx>
          <c:spPr>
            <a:ln w="38100">
              <a:solidFill>
                <a:srgbClr val="008000"/>
              </a:solidFill>
              <a:prstDash val="solid"/>
            </a:ln>
          </c:spPr>
          <c:marker>
            <c:symbol val="circle"/>
            <c:size val="9"/>
            <c:spPr>
              <a:solidFill>
                <a:srgbClr val="D6E604"/>
              </a:solidFill>
              <a:ln>
                <a:solidFill>
                  <a:srgbClr val="993300"/>
                </a:solidFill>
                <a:prstDash val="solid"/>
              </a:ln>
            </c:spPr>
          </c:marker>
          <c:dLbls>
            <c:dLbl>
              <c:idx val="0"/>
              <c:layout>
                <c:manualLayout>
                  <c:x val="-3.0334367459496737E-2"/>
                  <c:y val="-2.9378531073446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800-4803-B874-A62F443F2082}"/>
                </c:ext>
              </c:extLst>
            </c:dLbl>
            <c:dLbl>
              <c:idx val="4"/>
              <c:layout>
                <c:manualLayout>
                  <c:x val="-4.2734652997744489E-2"/>
                  <c:y val="-2.9394546020730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800-4803-B874-A62F443F2082}"/>
                </c:ext>
              </c:extLst>
            </c:dLbl>
            <c:dLbl>
              <c:idx val="9"/>
              <c:layout>
                <c:manualLayout>
                  <c:x val="-3.7228541882109618E-2"/>
                  <c:y val="-3.84180790960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B10-4D1E-8CB2-3053CC6F2D48}"/>
                </c:ext>
              </c:extLst>
            </c:dLbl>
            <c:dLbl>
              <c:idx val="17"/>
              <c:layout>
                <c:manualLayout>
                  <c:x val="-3.8607376766632194E-2"/>
                  <c:y val="-4.06779661016949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800-4803-B874-A62F443F2082}"/>
                </c:ext>
              </c:extLst>
            </c:dLbl>
            <c:dLbl>
              <c:idx val="26"/>
              <c:layout>
                <c:manualLayout>
                  <c:x val="-4.1365046535677356E-3"/>
                  <c:y val="-3.6158192090395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2D-4DF2-8F02-1825CA9EC204}"/>
                </c:ext>
              </c:extLst>
            </c:dLbl>
            <c:dLbl>
              <c:idx val="27"/>
              <c:layout>
                <c:manualLayout>
                  <c:x val="-2.0682523267838877E-2"/>
                  <c:y val="-8.58757062146892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B7-4757-A912-6C6D36135220}"/>
                </c:ext>
              </c:extLst>
            </c:dLbl>
            <c:dLbl>
              <c:idx val="28"/>
              <c:layout>
                <c:manualLayout>
                  <c:x val="-2.0682523267838676E-2"/>
                  <c:y val="-8.36158192090395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6F-484F-90DB-F9EF9AEC747F}"/>
                </c:ext>
              </c:extLst>
            </c:dLbl>
            <c:dLbl>
              <c:idx val="30"/>
              <c:layout>
                <c:manualLayout>
                  <c:x val="-5.5652173913043577E-2"/>
                  <c:y val="-7.6361581920903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EE-4C76-A27D-4547BD79433B}"/>
                </c:ext>
              </c:extLst>
            </c:dLbl>
            <c:spPr>
              <a:noFill/>
              <a:ln>
                <a:noFill/>
              </a:ln>
              <a:effectLst/>
            </c:spPr>
            <c:txPr>
              <a:bodyPr/>
              <a:lstStyle/>
              <a:p>
                <a:pPr>
                  <a:defRPr sz="600" baseline="0">
                    <a:solidFill>
                      <a:schemeClr val="accent3">
                        <a:lumMod val="50000"/>
                      </a:schemeClr>
                    </a:solidFill>
                    <a:latin typeface="IPT Nazanin" panose="00000400000000000000" pitchFamily="2" charset="2"/>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 2'!$A$4:$A$34</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2'!$F$4:$F$34</c:f>
              <c:numCache>
                <c:formatCode>#,##0</c:formatCode>
                <c:ptCount val="31"/>
                <c:pt idx="0">
                  <c:v>18961328</c:v>
                </c:pt>
                <c:pt idx="1">
                  <c:v>22988209</c:v>
                </c:pt>
                <c:pt idx="2">
                  <c:v>27448870</c:v>
                </c:pt>
                <c:pt idx="3">
                  <c:v>30566854</c:v>
                </c:pt>
                <c:pt idx="4">
                  <c:v>34153010</c:v>
                </c:pt>
                <c:pt idx="5">
                  <c:v>34402263</c:v>
                </c:pt>
                <c:pt idx="6">
                  <c:v>39106094</c:v>
                </c:pt>
                <c:pt idx="7">
                  <c:v>43324179</c:v>
                </c:pt>
                <c:pt idx="8">
                  <c:v>46217175</c:v>
                </c:pt>
                <c:pt idx="9">
                  <c:v>44423672</c:v>
                </c:pt>
                <c:pt idx="10">
                  <c:v>47383698</c:v>
                </c:pt>
                <c:pt idx="11">
                  <c:v>51130052</c:v>
                </c:pt>
                <c:pt idx="12">
                  <c:v>53869706</c:v>
                </c:pt>
                <c:pt idx="13">
                  <c:v>55141104</c:v>
                </c:pt>
                <c:pt idx="14">
                  <c:v>58247684</c:v>
                </c:pt>
                <c:pt idx="15">
                  <c:v>59124553</c:v>
                </c:pt>
                <c:pt idx="16">
                  <c:v>60751315</c:v>
                </c:pt>
                <c:pt idx="17">
                  <c:v>62623595</c:v>
                </c:pt>
                <c:pt idx="18">
                  <c:v>59421757</c:v>
                </c:pt>
                <c:pt idx="19">
                  <c:v>60632562</c:v>
                </c:pt>
                <c:pt idx="20">
                  <c:v>62665852</c:v>
                </c:pt>
                <c:pt idx="21">
                  <c:v>65293786</c:v>
                </c:pt>
                <c:pt idx="22">
                  <c:v>67470229</c:v>
                </c:pt>
                <c:pt idx="23">
                  <c:v>70435633</c:v>
                </c:pt>
                <c:pt idx="24">
                  <c:v>74001557</c:v>
                </c:pt>
                <c:pt idx="25">
                  <c:v>76408113</c:v>
                </c:pt>
                <c:pt idx="26">
                  <c:v>73910408</c:v>
                </c:pt>
                <c:pt idx="27">
                  <c:v>49830384</c:v>
                </c:pt>
                <c:pt idx="28">
                  <c:v>62947945</c:v>
                </c:pt>
                <c:pt idx="29">
                  <c:v>74090049</c:v>
                </c:pt>
                <c:pt idx="30">
                  <c:v>77237510</c:v>
                </c:pt>
              </c:numCache>
            </c:numRef>
          </c:val>
          <c:smooth val="1"/>
          <c:extLst>
            <c:ext xmlns:c16="http://schemas.microsoft.com/office/drawing/2014/chart" uri="{C3380CC4-5D6E-409C-BE32-E72D297353CC}">
              <c16:uniqueId val="{0000000B-D800-4803-B874-A62F443F2082}"/>
            </c:ext>
          </c:extLst>
        </c:ser>
        <c:ser>
          <c:idx val="2"/>
          <c:order val="2"/>
          <c:tx>
            <c:strRef>
              <c:f>'جدول 2'!$G$2:$G$3</c:f>
              <c:strCache>
                <c:ptCount val="2"/>
                <c:pt idx="0">
                  <c:v> كل مراجعين سرپايي (مراجعين به خدمات پاراكلينيكي و پزشكان)</c:v>
                </c:pt>
              </c:strCache>
            </c:strRef>
          </c:tx>
          <c:spPr>
            <a:ln w="44450">
              <a:solidFill>
                <a:schemeClr val="accent3">
                  <a:lumMod val="50000"/>
                </a:schemeClr>
              </a:solidFill>
            </a:ln>
          </c:spPr>
          <c:marker>
            <c:symbol val="square"/>
            <c:size val="9"/>
            <c:spPr>
              <a:solidFill>
                <a:srgbClr val="F8501C"/>
              </a:solidFill>
              <a:ln>
                <a:solidFill>
                  <a:srgbClr val="006000"/>
                </a:solidFill>
              </a:ln>
            </c:spPr>
          </c:marker>
          <c:dLbls>
            <c:dLbl>
              <c:idx val="3"/>
              <c:layout>
                <c:manualLayout>
                  <c:x val="-4.963805584281282E-2"/>
                  <c:y val="-4.5197740112994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10-4D1E-8CB2-3053CC6F2D48}"/>
                </c:ext>
              </c:extLst>
            </c:dLbl>
            <c:dLbl>
              <c:idx val="8"/>
              <c:layout>
                <c:manualLayout>
                  <c:x val="-2.757669769045162E-2"/>
                  <c:y val="2.93785310734463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10-4D1E-8CB2-3053CC6F2D48}"/>
                </c:ext>
              </c:extLst>
            </c:dLbl>
            <c:dLbl>
              <c:idx val="17"/>
              <c:layout>
                <c:manualLayout>
                  <c:x val="-3.8607376766632298E-2"/>
                  <c:y val="-3.3898305084745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10-4D1E-8CB2-3053CC6F2D48}"/>
                </c:ext>
              </c:extLst>
            </c:dLbl>
            <c:dLbl>
              <c:idx val="25"/>
              <c:layout>
                <c:manualLayout>
                  <c:x val="-7.445708376421914E-2"/>
                  <c:y val="-2.25988700564971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B7-4757-A912-6C6D36135220}"/>
                </c:ext>
              </c:extLst>
            </c:dLbl>
            <c:dLbl>
              <c:idx val="26"/>
              <c:layout>
                <c:manualLayout>
                  <c:x val="2.7576697690451569E-3"/>
                  <c:y val="-1.35593220338983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10-4D1E-8CB2-3053CC6F2D48}"/>
                </c:ext>
              </c:extLst>
            </c:dLbl>
            <c:dLbl>
              <c:idx val="27"/>
              <c:layout>
                <c:manualLayout>
                  <c:x val="-8.41089279558772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6F-484F-90DB-F9EF9AEC747F}"/>
                </c:ext>
              </c:extLst>
            </c:dLbl>
            <c:dLbl>
              <c:idx val="28"/>
              <c:layout>
                <c:manualLayout>
                  <c:x val="-8.2730093071352682E-3"/>
                  <c:y val="-3.6158192090395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6F-484F-90DB-F9EF9AEC747F}"/>
                </c:ext>
              </c:extLst>
            </c:dLbl>
            <c:dLbl>
              <c:idx val="30"/>
              <c:layout>
                <c:manualLayout>
                  <c:x val="-6.4869500008151157E-2"/>
                  <c:y val="-4.7960496463365809E-2"/>
                </c:manualLayout>
              </c:layout>
              <c:spPr>
                <a:noFill/>
                <a:ln>
                  <a:noFill/>
                </a:ln>
                <a:effectLst/>
              </c:spPr>
              <c:txPr>
                <a:bodyPr wrap="square" lIns="38100" tIns="19050" rIns="38100" bIns="19050" anchor="ctr">
                  <a:spAutoFit/>
                </a:bodyPr>
                <a:lstStyle/>
                <a:p>
                  <a:pPr>
                    <a:defRPr sz="700" b="0" baseline="0">
                      <a:solidFill>
                        <a:schemeClr val="accent6">
                          <a:lumMod val="50000"/>
                        </a:schemeClr>
                      </a:solidFill>
                      <a:latin typeface="IPT Nazanin" panose="00000400000000000000" pitchFamily="2" charset="2"/>
                      <a:cs typeface="B Nazanin" panose="00000400000000000000" pitchFamily="2" charset="-78"/>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EE-4C76-A27D-4547BD79433B}"/>
                </c:ext>
              </c:extLst>
            </c:dLbl>
            <c:spPr>
              <a:noFill/>
              <a:ln>
                <a:noFill/>
              </a:ln>
              <a:effectLst/>
            </c:spPr>
            <c:txPr>
              <a:bodyPr wrap="square" lIns="38100" tIns="19050" rIns="38100" bIns="19050" anchor="ctr">
                <a:spAutoFit/>
              </a:bodyPr>
              <a:lstStyle/>
              <a:p>
                <a:pPr>
                  <a:defRPr sz="600" b="0" baseline="0">
                    <a:solidFill>
                      <a:schemeClr val="accent6">
                        <a:lumMod val="50000"/>
                      </a:schemeClr>
                    </a:solidFill>
                    <a:latin typeface="IPT Nazanin" panose="00000400000000000000" pitchFamily="2" charset="2"/>
                    <a:cs typeface="B Nazanin" panose="00000400000000000000" pitchFamily="2" charset="-78"/>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'جدول 2'!$A$4:$A$34</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2'!$G$4:$G$34</c:f>
              <c:numCache>
                <c:formatCode>#,##0</c:formatCode>
                <c:ptCount val="31"/>
                <c:pt idx="0">
                  <c:v>34002254</c:v>
                </c:pt>
                <c:pt idx="1">
                  <c:v>40979938</c:v>
                </c:pt>
                <c:pt idx="2">
                  <c:v>48337479</c:v>
                </c:pt>
                <c:pt idx="3">
                  <c:v>54193251</c:v>
                </c:pt>
                <c:pt idx="4">
                  <c:v>60322788</c:v>
                </c:pt>
                <c:pt idx="5">
                  <c:v>61275041</c:v>
                </c:pt>
                <c:pt idx="6">
                  <c:v>68097193</c:v>
                </c:pt>
                <c:pt idx="7">
                  <c:v>75510983</c:v>
                </c:pt>
                <c:pt idx="8">
                  <c:v>80695328</c:v>
                </c:pt>
                <c:pt idx="9">
                  <c:v>80315777</c:v>
                </c:pt>
                <c:pt idx="10">
                  <c:v>84964376</c:v>
                </c:pt>
                <c:pt idx="11">
                  <c:v>91356376</c:v>
                </c:pt>
                <c:pt idx="12">
                  <c:v>95330841</c:v>
                </c:pt>
                <c:pt idx="13">
                  <c:v>98404817</c:v>
                </c:pt>
                <c:pt idx="14">
                  <c:v>102314124</c:v>
                </c:pt>
                <c:pt idx="15">
                  <c:v>103270161</c:v>
                </c:pt>
                <c:pt idx="16">
                  <c:v>108061080</c:v>
                </c:pt>
                <c:pt idx="17">
                  <c:v>110960307</c:v>
                </c:pt>
                <c:pt idx="18">
                  <c:v>105821472</c:v>
                </c:pt>
                <c:pt idx="19">
                  <c:v>108464667</c:v>
                </c:pt>
                <c:pt idx="20">
                  <c:v>112115114</c:v>
                </c:pt>
                <c:pt idx="21">
                  <c:v>117509956</c:v>
                </c:pt>
                <c:pt idx="22">
                  <c:v>122865217</c:v>
                </c:pt>
                <c:pt idx="23">
                  <c:v>130017823</c:v>
                </c:pt>
                <c:pt idx="24">
                  <c:v>136464031</c:v>
                </c:pt>
                <c:pt idx="25">
                  <c:v>141644053</c:v>
                </c:pt>
                <c:pt idx="26">
                  <c:v>137403365</c:v>
                </c:pt>
                <c:pt idx="27">
                  <c:v>93604692</c:v>
                </c:pt>
                <c:pt idx="28">
                  <c:v>117936339</c:v>
                </c:pt>
                <c:pt idx="29">
                  <c:v>138240548</c:v>
                </c:pt>
                <c:pt idx="30">
                  <c:v>143745569</c:v>
                </c:pt>
              </c:numCache>
            </c:numRef>
          </c:val>
          <c:smooth val="0"/>
          <c:extLst>
            <c:ext xmlns:c16="http://schemas.microsoft.com/office/drawing/2014/chart" uri="{C3380CC4-5D6E-409C-BE32-E72D297353CC}">
              <c16:uniqueId val="{00000000-2B10-4D1E-8CB2-3053CC6F2D48}"/>
            </c:ext>
          </c:extLst>
        </c:ser>
        <c:dLbls>
          <c:showLegendKey val="0"/>
          <c:showVal val="0"/>
          <c:showCatName val="0"/>
          <c:showSerName val="0"/>
          <c:showPercent val="0"/>
          <c:showBubbleSize val="0"/>
        </c:dLbls>
        <c:marker val="1"/>
        <c:smooth val="0"/>
        <c:axId val="75552256"/>
        <c:axId val="75553792"/>
      </c:lineChart>
      <c:catAx>
        <c:axId val="75552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b="1" baseline="0">
                <a:latin typeface="IPT Nazanin" panose="00000400000000000000" pitchFamily="2" charset="2"/>
              </a:defRPr>
            </a:pPr>
            <a:endParaRPr lang="en-US"/>
          </a:p>
        </c:txPr>
        <c:crossAx val="75553792"/>
        <c:crossesAt val="0"/>
        <c:auto val="1"/>
        <c:lblAlgn val="ctr"/>
        <c:lblOffset val="100"/>
        <c:tickLblSkip val="1"/>
        <c:tickMarkSkip val="1"/>
        <c:noMultiLvlLbl val="0"/>
      </c:catAx>
      <c:valAx>
        <c:axId val="75553792"/>
        <c:scaling>
          <c:orientation val="minMax"/>
          <c:max val="150000000"/>
          <c:min val="0"/>
        </c:scaling>
        <c:delete val="0"/>
        <c:axPos val="l"/>
        <c:majorGridlines>
          <c:spPr>
            <a:ln w="3175">
              <a:solidFill>
                <a:schemeClr val="tx1">
                  <a:lumMod val="50000"/>
                  <a:lumOff val="50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baseline="0">
                <a:latin typeface="IPT Nazanin" panose="00000400000000000000" pitchFamily="2" charset="2"/>
              </a:defRPr>
            </a:pPr>
            <a:endParaRPr lang="en-US"/>
          </a:p>
        </c:txPr>
        <c:crossAx val="75552256"/>
        <c:crosses val="autoZero"/>
        <c:crossBetween val="between"/>
        <c:majorUnit val="30000000"/>
      </c:valAx>
      <c:spPr>
        <a:noFill/>
        <a:ln w="12700">
          <a:solidFill>
            <a:srgbClr val="808080"/>
          </a:solidFill>
          <a:prstDash val="solid"/>
        </a:ln>
      </c:spPr>
    </c:plotArea>
    <c:legend>
      <c:legendPos val="b"/>
      <c:layout>
        <c:manualLayout>
          <c:xMode val="edge"/>
          <c:yMode val="edge"/>
          <c:x val="9.888285703417507E-2"/>
          <c:y val="0.92824858757062145"/>
          <c:w val="0.77803516028955533"/>
          <c:h val="4.8998087103518842E-2"/>
        </c:manualLayout>
      </c:layout>
      <c:overlay val="0"/>
      <c:spPr>
        <a:solidFill>
          <a:srgbClr val="FFFFFF"/>
        </a:solidFill>
        <a:ln w="3175">
          <a:solidFill>
            <a:srgbClr val="000000"/>
          </a:solidFill>
          <a:prstDash val="solid"/>
        </a:ln>
      </c:spPr>
    </c:legend>
    <c:plotVisOnly val="1"/>
    <c:dispBlanksAs val="gap"/>
    <c:showDLblsOverMax val="0"/>
  </c:chart>
  <c:spPr>
    <a:noFill/>
    <a:ln w="0">
      <a:noFill/>
      <a:prstDash val="solid"/>
    </a:ln>
  </c:spPr>
  <c:txPr>
    <a:bodyPr/>
    <a:lstStyle/>
    <a:p>
      <a:pPr algn="ctr">
        <a:defRPr lang="fa-IR" sz="900" b="1" i="0" u="none" strike="noStrike" kern="1200" baseline="0">
          <a:solidFill>
            <a:srgbClr val="000000"/>
          </a:solidFill>
          <a:latin typeface="B Titr"/>
          <a:ea typeface="B Titr"/>
          <a:cs typeface="B Nazanin" pitchFamily="2" charset="-78"/>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1" eaLnBrk="1" fontAlgn="auto" latinLnBrk="0" hangingPunct="1">
              <a:lnSpc>
                <a:spcPct val="100000"/>
              </a:lnSpc>
              <a:spcBef>
                <a:spcPts val="0"/>
              </a:spcBef>
              <a:spcAft>
                <a:spcPts val="0"/>
              </a:spcAft>
              <a:buClrTx/>
              <a:buSzTx/>
              <a:buFontTx/>
              <a:buNone/>
              <a:tabLst/>
              <a:defRPr lang="fa-IR" sz="1050" b="0" i="0" u="none" strike="noStrike" kern="1200" spc="0" baseline="0">
                <a:solidFill>
                  <a:srgbClr val="000000"/>
                </a:solidFill>
                <a:latin typeface="IPT Nazanin" panose="00000400000000000000" pitchFamily="2" charset="2"/>
                <a:ea typeface="B Titr"/>
                <a:cs typeface="B Titr" panose="00000700000000000000" pitchFamily="2" charset="-78"/>
              </a:defRPr>
            </a:pPr>
            <a:r>
              <a:rPr lang="fa-IR" sz="1050" b="0" i="0" u="none" strike="noStrike" kern="1200" spc="0" baseline="0">
                <a:solidFill>
                  <a:srgbClr val="000000"/>
                </a:solidFill>
                <a:latin typeface="IPT Nazanin" panose="00000400000000000000" pitchFamily="2" charset="2"/>
                <a:ea typeface="B Titr"/>
                <a:cs typeface="B Titr" panose="00000700000000000000" pitchFamily="2" charset="-78"/>
              </a:rPr>
              <a:t>نمودار3- تعداد کل مراجعین سرپایی به پزشکان و مراکز پاراکلینیکی (تامين اجتماعي،ساير بيمه ها و آزاد)  در مراکز ملکی  طی سالهای 1402-1372</a:t>
            </a:r>
          </a:p>
          <a:p>
            <a:pPr marL="0" marR="0" lvl="0" indent="0" algn="ctr" defTabSz="914400" rtl="1" eaLnBrk="1" fontAlgn="auto" latinLnBrk="0" hangingPunct="1">
              <a:lnSpc>
                <a:spcPct val="100000"/>
              </a:lnSpc>
              <a:spcBef>
                <a:spcPts val="0"/>
              </a:spcBef>
              <a:spcAft>
                <a:spcPts val="0"/>
              </a:spcAft>
              <a:buClrTx/>
              <a:buSzTx/>
              <a:buFontTx/>
              <a:buNone/>
              <a:tabLst/>
              <a:defRPr lang="fa-IR" sz="1050" b="0" i="0" u="none" strike="noStrike" kern="1200" spc="0" baseline="0">
                <a:solidFill>
                  <a:srgbClr val="000000"/>
                </a:solidFill>
                <a:latin typeface="IPT Nazanin" panose="00000400000000000000" pitchFamily="2" charset="2"/>
                <a:ea typeface="B Titr"/>
                <a:cs typeface="B Titr" panose="00000700000000000000" pitchFamily="2" charset="-78"/>
              </a:defRPr>
            </a:pPr>
            <a:endParaRPr lang="fa-IR" sz="1050" b="0" i="0" u="none" strike="noStrike" kern="1200" spc="0" baseline="0">
              <a:solidFill>
                <a:srgbClr val="000000"/>
              </a:solidFill>
              <a:latin typeface="IPT Nazanin" panose="00000400000000000000" pitchFamily="2" charset="2"/>
              <a:ea typeface="B Titr"/>
              <a:cs typeface="B Titr" panose="00000700000000000000" pitchFamily="2" charset="-78"/>
            </a:endParaRPr>
          </a:p>
        </c:rich>
      </c:tx>
      <c:layout>
        <c:manualLayout>
          <c:xMode val="edge"/>
          <c:yMode val="edge"/>
          <c:x val="0.10226725790669826"/>
          <c:y val="1.2986182611937121E-2"/>
        </c:manualLayout>
      </c:layout>
      <c:overlay val="0"/>
      <c:spPr>
        <a:noFill/>
        <a:ln w="25400">
          <a:noFill/>
        </a:ln>
      </c:spPr>
    </c:title>
    <c:autoTitleDeleted val="0"/>
    <c:plotArea>
      <c:layout>
        <c:manualLayout>
          <c:layoutTarget val="inner"/>
          <c:xMode val="edge"/>
          <c:yMode val="edge"/>
          <c:x val="5.8449334598078141E-2"/>
          <c:y val="0.1056496076938221"/>
          <c:w val="0.82504906390293276"/>
          <c:h val="0.80745224575968566"/>
        </c:manualLayout>
      </c:layout>
      <c:lineChart>
        <c:grouping val="standard"/>
        <c:varyColors val="0"/>
        <c:ser>
          <c:idx val="1"/>
          <c:order val="0"/>
          <c:tx>
            <c:strRef>
              <c:f>جدول4!$G$2</c:f>
              <c:strCache>
                <c:ptCount val="1"/>
                <c:pt idx="0">
                  <c:v> كل مراجعين سرپايي (مراجعين به خدمات پاراكلينيكي و پزشكان)</c:v>
                </c:pt>
              </c:strCache>
            </c:strRef>
          </c:tx>
          <c:spPr>
            <a:ln w="44450">
              <a:solidFill>
                <a:srgbClr val="003366"/>
              </a:solidFill>
              <a:prstDash val="solid"/>
            </a:ln>
          </c:spPr>
          <c:marker>
            <c:symbol val="square"/>
            <c:size val="8"/>
            <c:spPr>
              <a:solidFill>
                <a:srgbClr val="00FFFF"/>
              </a:solidFill>
              <a:ln>
                <a:solidFill>
                  <a:srgbClr val="000080"/>
                </a:solidFill>
                <a:prstDash val="solid"/>
              </a:ln>
            </c:spPr>
          </c:marker>
          <c:dLbls>
            <c:spPr>
              <a:noFill/>
              <a:ln>
                <a:noFill/>
              </a:ln>
              <a:effectLst/>
            </c:spPr>
            <c:txPr>
              <a:bodyPr rot="-5400000" vert="horz" wrap="square" lIns="38100" tIns="19050" rIns="38100" bIns="19050" anchor="ctr">
                <a:spAutoFit/>
              </a:bodyPr>
              <a:lstStyle/>
              <a:p>
                <a:pPr>
                  <a:defRPr sz="1000" b="0" i="0" baseline="0">
                    <a:latin typeface="IPT Nazanin" panose="00000400000000000000" pitchFamily="2" charset="2"/>
                    <a:cs typeface="IPT Kaj"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جدول1!$A$3:$A$34</c:f>
              <c:strCache>
                <c:ptCount val="32"/>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pt idx="31">
                  <c:v>میانگین رشد سالانه</c:v>
                </c:pt>
              </c:strCache>
            </c:strRef>
          </c:cat>
          <c:val>
            <c:numRef>
              <c:f>جدول4!$G$4:$G$34</c:f>
              <c:numCache>
                <c:formatCode>0</c:formatCode>
                <c:ptCount val="31"/>
                <c:pt idx="0">
                  <c:v>35723725</c:v>
                </c:pt>
                <c:pt idx="1">
                  <c:v>42707117</c:v>
                </c:pt>
                <c:pt idx="2">
                  <c:v>50341507</c:v>
                </c:pt>
                <c:pt idx="3">
                  <c:v>56351696</c:v>
                </c:pt>
                <c:pt idx="4">
                  <c:v>62794928</c:v>
                </c:pt>
                <c:pt idx="5">
                  <c:v>63929015</c:v>
                </c:pt>
                <c:pt idx="6">
                  <c:v>70764395</c:v>
                </c:pt>
                <c:pt idx="7">
                  <c:v>78755466</c:v>
                </c:pt>
                <c:pt idx="8">
                  <c:v>84064540</c:v>
                </c:pt>
                <c:pt idx="9">
                  <c:v>83861922</c:v>
                </c:pt>
                <c:pt idx="10">
                  <c:v>91744787</c:v>
                </c:pt>
                <c:pt idx="11">
                  <c:v>95279596</c:v>
                </c:pt>
                <c:pt idx="12">
                  <c:v>100322193</c:v>
                </c:pt>
                <c:pt idx="13">
                  <c:v>103831542</c:v>
                </c:pt>
                <c:pt idx="14">
                  <c:v>107128172</c:v>
                </c:pt>
                <c:pt idx="15">
                  <c:v>107451984</c:v>
                </c:pt>
                <c:pt idx="16">
                  <c:v>112791657</c:v>
                </c:pt>
                <c:pt idx="17">
                  <c:v>115513972</c:v>
                </c:pt>
                <c:pt idx="18">
                  <c:v>110669550</c:v>
                </c:pt>
                <c:pt idx="19">
                  <c:v>113706257</c:v>
                </c:pt>
                <c:pt idx="20">
                  <c:v>116869113</c:v>
                </c:pt>
                <c:pt idx="21">
                  <c:v>121759459</c:v>
                </c:pt>
                <c:pt idx="22">
                  <c:v>126844754</c:v>
                </c:pt>
                <c:pt idx="23">
                  <c:v>132708345</c:v>
                </c:pt>
                <c:pt idx="24">
                  <c:v>138794584</c:v>
                </c:pt>
                <c:pt idx="25">
                  <c:v>143889466</c:v>
                </c:pt>
                <c:pt idx="26">
                  <c:v>139455337</c:v>
                </c:pt>
                <c:pt idx="27">
                  <c:v>95201323</c:v>
                </c:pt>
                <c:pt idx="28">
                  <c:v>119603281</c:v>
                </c:pt>
                <c:pt idx="29">
                  <c:v>140549897</c:v>
                </c:pt>
                <c:pt idx="30">
                  <c:v>145842343</c:v>
                </c:pt>
              </c:numCache>
            </c:numRef>
          </c:val>
          <c:smooth val="1"/>
          <c:extLst>
            <c:ext xmlns:c16="http://schemas.microsoft.com/office/drawing/2014/chart" uri="{C3380CC4-5D6E-409C-BE32-E72D297353CC}">
              <c16:uniqueId val="{00000050-B1F0-4F74-8244-B0A9DCD5709B}"/>
            </c:ext>
          </c:extLst>
        </c:ser>
        <c:dLbls>
          <c:showLegendKey val="0"/>
          <c:showVal val="0"/>
          <c:showCatName val="0"/>
          <c:showSerName val="0"/>
          <c:showPercent val="0"/>
          <c:showBubbleSize val="0"/>
        </c:dLbls>
        <c:marker val="1"/>
        <c:smooth val="0"/>
        <c:axId val="75282688"/>
        <c:axId val="75345920"/>
      </c:lineChart>
      <c:catAx>
        <c:axId val="75282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baseline="0">
                <a:latin typeface="IPT Nazanin" panose="00000400000000000000" pitchFamily="2" charset="2"/>
              </a:defRPr>
            </a:pPr>
            <a:endParaRPr lang="en-US"/>
          </a:p>
        </c:txPr>
        <c:crossAx val="75345920"/>
        <c:crosses val="autoZero"/>
        <c:auto val="1"/>
        <c:lblAlgn val="ctr"/>
        <c:lblOffset val="100"/>
        <c:tickLblSkip val="1"/>
        <c:tickMarkSkip val="1"/>
        <c:noMultiLvlLbl val="0"/>
      </c:catAx>
      <c:valAx>
        <c:axId val="75345920"/>
        <c:scaling>
          <c:orientation val="minMax"/>
          <c:max val="160000000"/>
          <c:min val="300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baseline="0">
                <a:latin typeface="IPT Nazanin" panose="00000400000000000000" pitchFamily="2" charset="2"/>
                <a:cs typeface="2  Mitra" panose="00000400000000000000" pitchFamily="2" charset="-78"/>
              </a:defRPr>
            </a:pPr>
            <a:endParaRPr lang="en-US"/>
          </a:p>
        </c:txPr>
        <c:crossAx val="75282688"/>
        <c:crosses val="autoZero"/>
        <c:crossBetween val="between"/>
      </c:valAx>
      <c:spPr>
        <a:noFill/>
        <a:ln w="12700">
          <a:solidFill>
            <a:srgbClr val="808080"/>
          </a:solidFill>
          <a:prstDash val="solid"/>
        </a:ln>
      </c:spPr>
    </c:plotArea>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0" i="0" u="none" strike="noStrike" kern="1200" spc="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3-1- تعداد مراجعات سرپایی سایر بیمه ها و آزاد به پزشکان و مراکز پاراکلینیکی طی سالهای 1402-1372   </a:t>
            </a:r>
          </a:p>
        </c:rich>
      </c:tx>
      <c:overlay val="0"/>
      <c:spPr>
        <a:noFill/>
        <a:ln>
          <a:noFill/>
        </a:ln>
        <a:effectLst/>
      </c:spPr>
      <c:txPr>
        <a:bodyPr rot="0" spcFirstLastPara="1" vertOverflow="ellipsis" vert="horz" wrap="square" anchor="ctr" anchorCtr="1"/>
        <a:lstStyle/>
        <a:p>
          <a:pPr algn="ctr" rtl="1">
            <a:defRPr lang="fa-IR" sz="1200" b="0" i="0" u="none" strike="noStrike" kern="1200" spc="0" baseline="0">
              <a:solidFill>
                <a:srgbClr val="000000"/>
              </a:solidFill>
              <a:latin typeface="IPT Nazanin" panose="00000400000000000000" pitchFamily="2" charset="2"/>
              <a:ea typeface="B Titr"/>
              <a:cs typeface="B Titr" panose="00000700000000000000" pitchFamily="2" charset="-78"/>
            </a:defRPr>
          </a:pPr>
          <a:endParaRPr lang="en-US"/>
        </a:p>
      </c:txPr>
    </c:title>
    <c:autoTitleDeleted val="0"/>
    <c:plotArea>
      <c:layout>
        <c:manualLayout>
          <c:layoutTarget val="inner"/>
          <c:xMode val="edge"/>
          <c:yMode val="edge"/>
          <c:x val="6.1960264379226526E-2"/>
          <c:y val="6.5955700393219296E-2"/>
          <c:w val="0.83969543489010245"/>
          <c:h val="0.8097835972269869"/>
        </c:manualLayout>
      </c:layout>
      <c:lineChart>
        <c:grouping val="standard"/>
        <c:varyColors val="0"/>
        <c:ser>
          <c:idx val="0"/>
          <c:order val="0"/>
          <c:tx>
            <c:strRef>
              <c:f>جدول4!$K$3</c:f>
              <c:strCache>
                <c:ptCount val="1"/>
                <c:pt idx="0">
                  <c:v>مراجعه سرپایی به پزشکان</c:v>
                </c:pt>
              </c:strCache>
            </c:strRef>
          </c:tx>
          <c:spPr>
            <a:ln w="34925" cap="rnd">
              <a:solidFill>
                <a:schemeClr val="accent3">
                  <a:lumMod val="75000"/>
                </a:schemeClr>
              </a:solidFill>
              <a:round/>
            </a:ln>
            <a:effectLst/>
          </c:spPr>
          <c:marker>
            <c:symbol val="circle"/>
            <c:size val="7"/>
            <c:spPr>
              <a:solidFill>
                <a:srgbClr val="92D050"/>
              </a:solidFill>
              <a:ln w="9525">
                <a:solidFill>
                  <a:schemeClr val="accent3">
                    <a:lumMod val="75000"/>
                  </a:schemeClr>
                </a:solidFill>
              </a:ln>
              <a:effectLst/>
            </c:spPr>
          </c:marker>
          <c:dLbls>
            <c:dLbl>
              <c:idx val="1"/>
              <c:layout>
                <c:manualLayout>
                  <c:x val="-2.1840744855386767E-2"/>
                  <c:y val="1.879746854178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566B-4881-9B3E-1C7F16CF8E31}"/>
                </c:ext>
              </c:extLst>
            </c:dLbl>
            <c:dLbl>
              <c:idx val="9"/>
              <c:layout>
                <c:manualLayout>
                  <c:x val="-2.0475698301925083E-2"/>
                  <c:y val="1.87974685417866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566B-4881-9B3E-1C7F16CF8E31}"/>
                </c:ext>
              </c:extLst>
            </c:dLbl>
            <c:dLbl>
              <c:idx val="14"/>
              <c:layout>
                <c:manualLayout>
                  <c:x val="-1.9110651748463509E-2"/>
                  <c:y val="1.87974685417866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566B-4881-9B3E-1C7F16CF8E31}"/>
                </c:ext>
              </c:extLst>
            </c:dLbl>
            <c:dLbl>
              <c:idx val="22"/>
              <c:layout>
                <c:manualLayout>
                  <c:x val="-5.7331955245390226E-2"/>
                  <c:y val="2.08860761575408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566B-4881-9B3E-1C7F16CF8E31}"/>
                </c:ext>
              </c:extLst>
            </c:dLbl>
            <c:dLbl>
              <c:idx val="26"/>
              <c:layout>
                <c:manualLayout>
                  <c:x val="-1.9110651748463409E-2"/>
                  <c:y val="2.2974683773294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566B-4881-9B3E-1C7F16CF8E31}"/>
                </c:ext>
              </c:extLst>
            </c:dLbl>
            <c:dLbl>
              <c:idx val="28"/>
              <c:layout>
                <c:manualLayout>
                  <c:x val="-3.4151547032811411E-2"/>
                  <c:y val="4.3921565010832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13-4A00-9970-2960E1C2F2D3}"/>
                </c:ext>
              </c:extLst>
            </c:dLbl>
            <c:dLbl>
              <c:idx val="30"/>
              <c:layout>
                <c:manualLayout>
                  <c:x val="-3.8249732676748777E-2"/>
                  <c:y val="-5.8562086681110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53-4B11-B10D-14CB051C74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435422"/>
                    </a:solidFill>
                    <a:latin typeface="PW-Hosseini" pitchFamily="2"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جدول4!$J$4:$J$34</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جدول4!$K$4:$K$34</c:f>
              <c:numCache>
                <c:formatCode>0</c:formatCode>
                <c:ptCount val="31"/>
                <c:pt idx="0">
                  <c:v>789063</c:v>
                </c:pt>
                <c:pt idx="1">
                  <c:v>672118</c:v>
                </c:pt>
                <c:pt idx="2">
                  <c:v>723394</c:v>
                </c:pt>
                <c:pt idx="3">
                  <c:v>932524</c:v>
                </c:pt>
                <c:pt idx="4">
                  <c:v>1179740</c:v>
                </c:pt>
                <c:pt idx="5">
                  <c:v>1310466</c:v>
                </c:pt>
                <c:pt idx="6">
                  <c:v>1380028</c:v>
                </c:pt>
                <c:pt idx="7">
                  <c:v>1515117</c:v>
                </c:pt>
                <c:pt idx="8">
                  <c:v>1689591</c:v>
                </c:pt>
                <c:pt idx="9">
                  <c:v>1539992</c:v>
                </c:pt>
                <c:pt idx="10">
                  <c:v>2939806</c:v>
                </c:pt>
                <c:pt idx="11">
                  <c:v>1715324</c:v>
                </c:pt>
                <c:pt idx="12">
                  <c:v>2326385</c:v>
                </c:pt>
                <c:pt idx="13">
                  <c:v>1928071</c:v>
                </c:pt>
                <c:pt idx="14">
                  <c:v>1780974</c:v>
                </c:pt>
                <c:pt idx="15">
                  <c:v>2070152</c:v>
                </c:pt>
                <c:pt idx="16">
                  <c:v>2064014</c:v>
                </c:pt>
                <c:pt idx="17">
                  <c:v>2070861</c:v>
                </c:pt>
                <c:pt idx="18">
                  <c:v>2139554</c:v>
                </c:pt>
                <c:pt idx="19">
                  <c:v>2197596</c:v>
                </c:pt>
                <c:pt idx="20">
                  <c:v>2011856</c:v>
                </c:pt>
                <c:pt idx="21">
                  <c:v>1815399</c:v>
                </c:pt>
                <c:pt idx="22">
                  <c:v>1759662</c:v>
                </c:pt>
                <c:pt idx="23">
                  <c:v>1103111</c:v>
                </c:pt>
                <c:pt idx="24">
                  <c:v>938586</c:v>
                </c:pt>
                <c:pt idx="25">
                  <c:v>870217</c:v>
                </c:pt>
                <c:pt idx="26">
                  <c:v>815617</c:v>
                </c:pt>
                <c:pt idx="27">
                  <c:v>651959</c:v>
                </c:pt>
                <c:pt idx="28">
                  <c:v>802340</c:v>
                </c:pt>
                <c:pt idx="29">
                  <c:v>1002734</c:v>
                </c:pt>
                <c:pt idx="30">
                  <c:v>1118116</c:v>
                </c:pt>
              </c:numCache>
            </c:numRef>
          </c:val>
          <c:smooth val="1"/>
          <c:extLst>
            <c:ext xmlns:c16="http://schemas.microsoft.com/office/drawing/2014/chart" uri="{C3380CC4-5D6E-409C-BE32-E72D297353CC}">
              <c16:uniqueId val="{00000000-566B-4881-9B3E-1C7F16CF8E31}"/>
            </c:ext>
          </c:extLst>
        </c:ser>
        <c:ser>
          <c:idx val="1"/>
          <c:order val="1"/>
          <c:tx>
            <c:strRef>
              <c:f>جدول4!$O$3</c:f>
              <c:strCache>
                <c:ptCount val="1"/>
                <c:pt idx="0">
                  <c:v>مراجعه سرپایی به مراکز پاراکلینیکی</c:v>
                </c:pt>
              </c:strCache>
            </c:strRef>
          </c:tx>
          <c:spPr>
            <a:ln w="34925" cap="rnd">
              <a:solidFill>
                <a:srgbClr val="B64340"/>
              </a:solidFill>
              <a:round/>
            </a:ln>
            <a:effectLst/>
          </c:spPr>
          <c:marker>
            <c:symbol val="triangle"/>
            <c:size val="8"/>
            <c:spPr>
              <a:solidFill>
                <a:srgbClr val="FCC14A"/>
              </a:solidFill>
              <a:ln w="9525">
                <a:solidFill>
                  <a:schemeClr val="accent2">
                    <a:lumMod val="75000"/>
                  </a:schemeClr>
                </a:solidFill>
              </a:ln>
              <a:effectLst/>
            </c:spPr>
          </c:marker>
          <c:dLbls>
            <c:dLbl>
              <c:idx val="2"/>
              <c:layout>
                <c:manualLayout>
                  <c:x val="-2.8665977622695113E-2"/>
                  <c:y val="-2.71518990048032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66B-4881-9B3E-1C7F16CF8E31}"/>
                </c:ext>
              </c:extLst>
            </c:dLbl>
            <c:dLbl>
              <c:idx val="7"/>
              <c:layout>
                <c:manualLayout>
                  <c:x val="-2.8665977622695113E-2"/>
                  <c:y val="-2.2974683773294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66B-4881-9B3E-1C7F16CF8E31}"/>
                </c:ext>
              </c:extLst>
            </c:dLbl>
            <c:dLbl>
              <c:idx val="10"/>
              <c:layout>
                <c:manualLayout>
                  <c:x val="-2.8665977622695165E-2"/>
                  <c:y val="-1.25316456945245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66B-4881-9B3E-1C7F16CF8E3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66B-4881-9B3E-1C7F16CF8E31}"/>
                </c:ext>
              </c:extLst>
            </c:dLbl>
            <c:dLbl>
              <c:idx val="21"/>
              <c:layout>
                <c:manualLayout>
                  <c:x val="-1.5015512088078492E-2"/>
                  <c:y val="-2.2974683773294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566B-4881-9B3E-1C7F16CF8E31}"/>
                </c:ext>
              </c:extLst>
            </c:dLbl>
            <c:dLbl>
              <c:idx val="26"/>
              <c:layout>
                <c:manualLayout>
                  <c:x val="-2.5946032811085366E-2"/>
                  <c:y val="-2.7151893367925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66B-4881-9B3E-1C7F16CF8E31}"/>
                </c:ext>
              </c:extLst>
            </c:dLbl>
            <c:dLbl>
              <c:idx val="27"/>
              <c:layout>
                <c:manualLayout>
                  <c:x val="-3.6883670795436321E-2"/>
                  <c:y val="-3.13758914570889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13-4A00-9970-2960E1C2F2D3}"/>
                </c:ext>
              </c:extLst>
            </c:dLbl>
            <c:dLbl>
              <c:idx val="28"/>
              <c:layout>
                <c:manualLayout>
                  <c:x val="-2.4589113863624112E-2"/>
                  <c:y val="-6.4836595968372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13-4A00-9970-2960E1C2F2D3}"/>
                </c:ext>
              </c:extLst>
            </c:dLbl>
            <c:dLbl>
              <c:idx val="30"/>
              <c:layout>
                <c:manualLayout>
                  <c:x val="-4.3713980201998605E-2"/>
                  <c:y val="3.34640495320632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53-4B11-B10D-14CB051C748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2">
                        <a:lumMod val="75000"/>
                      </a:schemeClr>
                    </a:solidFill>
                    <a:latin typeface="PW-Hosseini" pitchFamily="2" charset="0"/>
                    <a:ea typeface="+mn-ea"/>
                    <a:cs typeface="B Nazanin" panose="00000400000000000000" pitchFamily="2" charset="-78"/>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جدول4!$J$4:$J$34</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جدول4!$O$4:$O$34</c:f>
              <c:numCache>
                <c:formatCode>0</c:formatCode>
                <c:ptCount val="31"/>
                <c:pt idx="0">
                  <c:v>932408</c:v>
                </c:pt>
                <c:pt idx="1">
                  <c:v>1055061</c:v>
                </c:pt>
                <c:pt idx="2">
                  <c:v>1280634</c:v>
                </c:pt>
                <c:pt idx="3">
                  <c:v>1225921</c:v>
                </c:pt>
                <c:pt idx="4">
                  <c:v>1292400</c:v>
                </c:pt>
                <c:pt idx="5">
                  <c:v>1343508</c:v>
                </c:pt>
                <c:pt idx="6">
                  <c:v>1287174</c:v>
                </c:pt>
                <c:pt idx="7">
                  <c:v>1729366</c:v>
                </c:pt>
                <c:pt idx="8">
                  <c:v>1679621</c:v>
                </c:pt>
                <c:pt idx="9">
                  <c:v>2006153</c:v>
                </c:pt>
                <c:pt idx="10">
                  <c:v>3840605</c:v>
                </c:pt>
                <c:pt idx="11">
                  <c:v>2207896</c:v>
                </c:pt>
                <c:pt idx="12">
                  <c:v>2664967</c:v>
                </c:pt>
                <c:pt idx="13">
                  <c:v>3498654</c:v>
                </c:pt>
                <c:pt idx="14">
                  <c:v>3033074</c:v>
                </c:pt>
                <c:pt idx="15">
                  <c:v>2111671</c:v>
                </c:pt>
                <c:pt idx="16">
                  <c:v>2666563</c:v>
                </c:pt>
                <c:pt idx="17">
                  <c:v>2482804</c:v>
                </c:pt>
                <c:pt idx="18">
                  <c:v>2708524</c:v>
                </c:pt>
                <c:pt idx="19">
                  <c:v>3043994</c:v>
                </c:pt>
                <c:pt idx="20">
                  <c:v>2742143</c:v>
                </c:pt>
                <c:pt idx="21">
                  <c:v>2434104</c:v>
                </c:pt>
                <c:pt idx="22">
                  <c:v>2219875</c:v>
                </c:pt>
                <c:pt idx="23">
                  <c:v>1587411</c:v>
                </c:pt>
                <c:pt idx="24">
                  <c:v>1391967</c:v>
                </c:pt>
                <c:pt idx="25">
                  <c:v>1375196</c:v>
                </c:pt>
                <c:pt idx="26">
                  <c:v>1236355</c:v>
                </c:pt>
                <c:pt idx="27">
                  <c:v>944672</c:v>
                </c:pt>
                <c:pt idx="28">
                  <c:v>864602</c:v>
                </c:pt>
                <c:pt idx="29">
                  <c:v>1306615</c:v>
                </c:pt>
                <c:pt idx="30">
                  <c:v>978658</c:v>
                </c:pt>
              </c:numCache>
            </c:numRef>
          </c:val>
          <c:smooth val="1"/>
          <c:extLst>
            <c:ext xmlns:c16="http://schemas.microsoft.com/office/drawing/2014/chart" uri="{C3380CC4-5D6E-409C-BE32-E72D297353CC}">
              <c16:uniqueId val="{00000001-566B-4881-9B3E-1C7F16CF8E31}"/>
            </c:ext>
          </c:extLst>
        </c:ser>
        <c:ser>
          <c:idx val="2"/>
          <c:order val="2"/>
          <c:tx>
            <c:strRef>
              <c:f>جدول4!$P$3</c:f>
              <c:strCache>
                <c:ptCount val="1"/>
                <c:pt idx="0">
                  <c:v>كل مراجعين سرپايي (مراجعين به خدمات پاراكلينيكي و پزشكان)</c:v>
                </c:pt>
              </c:strCache>
            </c:strRef>
          </c:tx>
          <c:spPr>
            <a:ln w="38100" cap="rnd">
              <a:solidFill>
                <a:srgbClr val="58405A"/>
              </a:solidFill>
              <a:round/>
            </a:ln>
            <a:effectLst/>
          </c:spPr>
          <c:marker>
            <c:symbol val="plus"/>
            <c:size val="9"/>
            <c:spPr>
              <a:solidFill>
                <a:srgbClr val="745A94"/>
              </a:solidFill>
              <a:ln w="9525">
                <a:solidFill>
                  <a:schemeClr val="accent4">
                    <a:lumMod val="75000"/>
                  </a:schemeClr>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8-566B-4881-9B3E-1C7F16CF8E31}"/>
                </c:ext>
              </c:extLst>
            </c:dLbl>
            <c:dLbl>
              <c:idx val="1"/>
              <c:delete val="1"/>
              <c:extLst>
                <c:ext xmlns:c15="http://schemas.microsoft.com/office/drawing/2012/chart" uri="{CE6537A1-D6FC-4f65-9D91-7224C49458BB}"/>
                <c:ext xmlns:c16="http://schemas.microsoft.com/office/drawing/2014/chart" uri="{C3380CC4-5D6E-409C-BE32-E72D297353CC}">
                  <c16:uniqueId val="{00000007-566B-4881-9B3E-1C7F16CF8E31}"/>
                </c:ext>
              </c:extLst>
            </c:dLbl>
            <c:dLbl>
              <c:idx val="2"/>
              <c:delete val="1"/>
              <c:extLst>
                <c:ext xmlns:c15="http://schemas.microsoft.com/office/drawing/2012/chart" uri="{CE6537A1-D6FC-4f65-9D91-7224C49458BB}"/>
                <c:ext xmlns:c16="http://schemas.microsoft.com/office/drawing/2014/chart" uri="{C3380CC4-5D6E-409C-BE32-E72D297353CC}">
                  <c16:uniqueId val="{0000001C-566B-4881-9B3E-1C7F16CF8E31}"/>
                </c:ext>
              </c:extLst>
            </c:dLbl>
            <c:dLbl>
              <c:idx val="3"/>
              <c:delete val="1"/>
              <c:extLst>
                <c:ext xmlns:c15="http://schemas.microsoft.com/office/drawing/2012/chart" uri="{CE6537A1-D6FC-4f65-9D91-7224C49458BB}"/>
                <c:ext xmlns:c16="http://schemas.microsoft.com/office/drawing/2014/chart" uri="{C3380CC4-5D6E-409C-BE32-E72D297353CC}">
                  <c16:uniqueId val="{00000009-566B-4881-9B3E-1C7F16CF8E31}"/>
                </c:ext>
              </c:extLst>
            </c:dLbl>
            <c:dLbl>
              <c:idx val="4"/>
              <c:layout>
                <c:manualLayout>
                  <c:x val="-6.0062048352313595E-2"/>
                  <c:y val="-1.04430380787705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66B-4881-9B3E-1C7F16CF8E31}"/>
                </c:ext>
              </c:extLst>
            </c:dLbl>
            <c:dLbl>
              <c:idx val="5"/>
              <c:delete val="1"/>
              <c:extLst>
                <c:ext xmlns:c15="http://schemas.microsoft.com/office/drawing/2012/chart" uri="{CE6537A1-D6FC-4f65-9D91-7224C49458BB}"/>
                <c:ext xmlns:c16="http://schemas.microsoft.com/office/drawing/2014/chart" uri="{C3380CC4-5D6E-409C-BE32-E72D297353CC}">
                  <c16:uniqueId val="{00000018-566B-4881-9B3E-1C7F16CF8E31}"/>
                </c:ext>
              </c:extLst>
            </c:dLbl>
            <c:dLbl>
              <c:idx val="6"/>
              <c:delete val="1"/>
              <c:extLst>
                <c:ext xmlns:c15="http://schemas.microsoft.com/office/drawing/2012/chart" uri="{CE6537A1-D6FC-4f65-9D91-7224C49458BB}"/>
                <c:ext xmlns:c16="http://schemas.microsoft.com/office/drawing/2014/chart" uri="{C3380CC4-5D6E-409C-BE32-E72D297353CC}">
                  <c16:uniqueId val="{00000017-566B-4881-9B3E-1C7F16CF8E31}"/>
                </c:ext>
              </c:extLst>
            </c:dLbl>
            <c:dLbl>
              <c:idx val="7"/>
              <c:delete val="1"/>
              <c:extLst>
                <c:ext xmlns:c15="http://schemas.microsoft.com/office/drawing/2012/chart" uri="{CE6537A1-D6FC-4f65-9D91-7224C49458BB}"/>
                <c:ext xmlns:c16="http://schemas.microsoft.com/office/drawing/2014/chart" uri="{C3380CC4-5D6E-409C-BE32-E72D297353CC}">
                  <c16:uniqueId val="{00000016-566B-4881-9B3E-1C7F16CF8E31}"/>
                </c:ext>
              </c:extLst>
            </c:dLbl>
            <c:dLbl>
              <c:idx val="8"/>
              <c:delete val="1"/>
              <c:extLst>
                <c:ext xmlns:c15="http://schemas.microsoft.com/office/drawing/2012/chart" uri="{CE6537A1-D6FC-4f65-9D91-7224C49458BB}"/>
                <c:ext xmlns:c16="http://schemas.microsoft.com/office/drawing/2014/chart" uri="{C3380CC4-5D6E-409C-BE32-E72D297353CC}">
                  <c16:uniqueId val="{00000015-566B-4881-9B3E-1C7F16CF8E31}"/>
                </c:ext>
              </c:extLst>
            </c:dLbl>
            <c:dLbl>
              <c:idx val="9"/>
              <c:layout>
                <c:manualLayout>
                  <c:x val="-6.0062048352313623E-2"/>
                  <c:y val="-1.46202533102786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66B-4881-9B3E-1C7F16CF8E31}"/>
                </c:ext>
              </c:extLst>
            </c:dLbl>
            <c:dLbl>
              <c:idx val="11"/>
              <c:delete val="1"/>
              <c:extLst>
                <c:ext xmlns:c15="http://schemas.microsoft.com/office/drawing/2012/chart" uri="{CE6537A1-D6FC-4f65-9D91-7224C49458BB}"/>
                <c:ext xmlns:c16="http://schemas.microsoft.com/office/drawing/2014/chart" uri="{C3380CC4-5D6E-409C-BE32-E72D297353CC}">
                  <c16:uniqueId val="{0000000C-566B-4881-9B3E-1C7F16CF8E31}"/>
                </c:ext>
              </c:extLst>
            </c:dLbl>
            <c:dLbl>
              <c:idx val="12"/>
              <c:delete val="1"/>
              <c:extLst>
                <c:ext xmlns:c15="http://schemas.microsoft.com/office/drawing/2012/chart" uri="{CE6537A1-D6FC-4f65-9D91-7224C49458BB}"/>
                <c:ext xmlns:c16="http://schemas.microsoft.com/office/drawing/2014/chart" uri="{C3380CC4-5D6E-409C-BE32-E72D297353CC}">
                  <c16:uniqueId val="{0000000B-566B-4881-9B3E-1C7F16CF8E31}"/>
                </c:ext>
              </c:extLst>
            </c:dLbl>
            <c:dLbl>
              <c:idx val="14"/>
              <c:delete val="1"/>
              <c:extLst>
                <c:ext xmlns:c15="http://schemas.microsoft.com/office/drawing/2012/chart" uri="{CE6537A1-D6FC-4f65-9D91-7224C49458BB}"/>
                <c:ext xmlns:c16="http://schemas.microsoft.com/office/drawing/2014/chart" uri="{C3380CC4-5D6E-409C-BE32-E72D297353CC}">
                  <c16:uniqueId val="{0000000F-566B-4881-9B3E-1C7F16CF8E31}"/>
                </c:ext>
              </c:extLst>
            </c:dLbl>
            <c:dLbl>
              <c:idx val="15"/>
              <c:layout>
                <c:manualLayout>
                  <c:x val="-4.0951396603851166E-3"/>
                  <c:y val="6.26582284726226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66B-4881-9B3E-1C7F16CF8E31}"/>
                </c:ext>
              </c:extLst>
            </c:dLbl>
            <c:dLbl>
              <c:idx val="16"/>
              <c:delete val="1"/>
              <c:extLst>
                <c:ext xmlns:c15="http://schemas.microsoft.com/office/drawing/2012/chart" uri="{CE6537A1-D6FC-4f65-9D91-7224C49458BB}"/>
                <c:ext xmlns:c16="http://schemas.microsoft.com/office/drawing/2014/chart" uri="{C3380CC4-5D6E-409C-BE32-E72D297353CC}">
                  <c16:uniqueId val="{0000000E-566B-4881-9B3E-1C7F16CF8E31}"/>
                </c:ext>
              </c:extLst>
            </c:dLbl>
            <c:dLbl>
              <c:idx val="17"/>
              <c:delete val="1"/>
              <c:extLst>
                <c:ext xmlns:c15="http://schemas.microsoft.com/office/drawing/2012/chart" uri="{CE6537A1-D6FC-4f65-9D91-7224C49458BB}"/>
                <c:ext xmlns:c16="http://schemas.microsoft.com/office/drawing/2014/chart" uri="{C3380CC4-5D6E-409C-BE32-E72D297353CC}">
                  <c16:uniqueId val="{00000010-566B-4881-9B3E-1C7F16CF8E31}"/>
                </c:ext>
              </c:extLst>
            </c:dLbl>
            <c:dLbl>
              <c:idx val="18"/>
              <c:delete val="1"/>
              <c:extLst>
                <c:ext xmlns:c15="http://schemas.microsoft.com/office/drawing/2012/chart" uri="{CE6537A1-D6FC-4f65-9D91-7224C49458BB}"/>
                <c:ext xmlns:c16="http://schemas.microsoft.com/office/drawing/2014/chart" uri="{C3380CC4-5D6E-409C-BE32-E72D297353CC}">
                  <c16:uniqueId val="{0000000D-566B-4881-9B3E-1C7F16CF8E31}"/>
                </c:ext>
              </c:extLst>
            </c:dLbl>
            <c:dLbl>
              <c:idx val="20"/>
              <c:delete val="1"/>
              <c:extLst>
                <c:ext xmlns:c15="http://schemas.microsoft.com/office/drawing/2012/chart" uri="{CE6537A1-D6FC-4f65-9D91-7224C49458BB}"/>
                <c:ext xmlns:c16="http://schemas.microsoft.com/office/drawing/2014/chart" uri="{C3380CC4-5D6E-409C-BE32-E72D297353CC}">
                  <c16:uniqueId val="{00000011-566B-4881-9B3E-1C7F16CF8E31}"/>
                </c:ext>
              </c:extLst>
            </c:dLbl>
            <c:dLbl>
              <c:idx val="21"/>
              <c:delete val="1"/>
              <c:extLst>
                <c:ext xmlns:c15="http://schemas.microsoft.com/office/drawing/2012/chart" uri="{CE6537A1-D6FC-4f65-9D91-7224C49458BB}"/>
                <c:ext xmlns:c16="http://schemas.microsoft.com/office/drawing/2014/chart" uri="{C3380CC4-5D6E-409C-BE32-E72D297353CC}">
                  <c16:uniqueId val="{00000012-566B-4881-9B3E-1C7F16CF8E31}"/>
                </c:ext>
              </c:extLst>
            </c:dLbl>
            <c:dLbl>
              <c:idx val="22"/>
              <c:delete val="1"/>
              <c:extLst>
                <c:ext xmlns:c15="http://schemas.microsoft.com/office/drawing/2012/chart" uri="{CE6537A1-D6FC-4f65-9D91-7224C49458BB}"/>
                <c:ext xmlns:c16="http://schemas.microsoft.com/office/drawing/2014/chart" uri="{C3380CC4-5D6E-409C-BE32-E72D297353CC}">
                  <c16:uniqueId val="{00000004-566B-4881-9B3E-1C7F16CF8E31}"/>
                </c:ext>
              </c:extLst>
            </c:dLbl>
            <c:dLbl>
              <c:idx val="23"/>
              <c:layout>
                <c:manualLayout>
                  <c:x val="-2.7300931069233442E-3"/>
                  <c:y val="-8.35443046301635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B-4881-9B3E-1C7F16CF8E31}"/>
                </c:ext>
              </c:extLst>
            </c:dLbl>
            <c:dLbl>
              <c:idx val="24"/>
              <c:delete val="1"/>
              <c:extLst>
                <c:ext xmlns:c15="http://schemas.microsoft.com/office/drawing/2012/chart" uri="{CE6537A1-D6FC-4f65-9D91-7224C49458BB}"/>
                <c:ext xmlns:c16="http://schemas.microsoft.com/office/drawing/2014/chart" uri="{C3380CC4-5D6E-409C-BE32-E72D297353CC}">
                  <c16:uniqueId val="{00000014-566B-4881-9B3E-1C7F16CF8E31}"/>
                </c:ext>
              </c:extLst>
            </c:dLbl>
            <c:dLbl>
              <c:idx val="25"/>
              <c:delete val="1"/>
              <c:extLst>
                <c:ext xmlns:c15="http://schemas.microsoft.com/office/drawing/2012/chart" uri="{CE6537A1-D6FC-4f65-9D91-7224C49458BB}"/>
                <c:ext xmlns:c16="http://schemas.microsoft.com/office/drawing/2014/chart" uri="{C3380CC4-5D6E-409C-BE32-E72D297353CC}">
                  <c16:uniqueId val="{00000013-566B-4881-9B3E-1C7F16CF8E31}"/>
                </c:ext>
              </c:extLst>
            </c:dLbl>
            <c:dLbl>
              <c:idx val="26"/>
              <c:layout>
                <c:manualLayout>
                  <c:x val="-9.5523221599869285E-3"/>
                  <c:y val="-4.3905034850005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66B-4881-9B3E-1C7F16CF8E31}"/>
                </c:ext>
              </c:extLst>
            </c:dLbl>
            <c:dLbl>
              <c:idx val="27"/>
              <c:layout>
                <c:manualLayout>
                  <c:x val="-3.5517608914123866E-2"/>
                  <c:y val="-4.818330307512083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accent4">
                          <a:lumMod val="50000"/>
                        </a:schemeClr>
                      </a:solidFill>
                      <a:latin typeface="PW-Hosseini" pitchFamily="2" charset="0"/>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1216349028595551E-2"/>
                      <c:h val="3.8075366537858944E-2"/>
                    </c:manualLayout>
                  </c15:layout>
                </c:ext>
                <c:ext xmlns:c16="http://schemas.microsoft.com/office/drawing/2014/chart" uri="{C3380CC4-5D6E-409C-BE32-E72D297353CC}">
                  <c16:uniqueId val="{00000001-D5B4-4F21-A106-ED8E2545BAFF}"/>
                </c:ext>
              </c:extLst>
            </c:dLbl>
            <c:dLbl>
              <c:idx val="28"/>
              <c:layout>
                <c:manualLayout>
                  <c:x val="-2.5955175744936672E-2"/>
                  <c:y val="-0.1005565045087537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B4-4F21-A106-ED8E2545BAFF}"/>
                </c:ext>
              </c:extLst>
            </c:dLbl>
            <c:dLbl>
              <c:idx val="29"/>
              <c:layout>
                <c:manualLayout>
                  <c:x val="-1.7758804457062034E-2"/>
                  <c:y val="-5.22875773938488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D2-4221-AB90-4EEC6BFC27B5}"/>
                </c:ext>
              </c:extLst>
            </c:dLbl>
            <c:dLbl>
              <c:idx val="30"/>
              <c:layout>
                <c:manualLayout>
                  <c:x val="-5.0544289608560881E-2"/>
                  <c:y val="2.5098037149047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D2-4221-AB90-4EEC6BFC27B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4">
                        <a:lumMod val="50000"/>
                      </a:schemeClr>
                    </a:solidFill>
                    <a:latin typeface="PW-Hosseini" pitchFamily="2"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جدول4!$J$4:$J$34</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جدول4!$P$4:$P$34</c:f>
              <c:numCache>
                <c:formatCode>0</c:formatCode>
                <c:ptCount val="31"/>
                <c:pt idx="0">
                  <c:v>1721471</c:v>
                </c:pt>
                <c:pt idx="1">
                  <c:v>1727179</c:v>
                </c:pt>
                <c:pt idx="2">
                  <c:v>2004028</c:v>
                </c:pt>
                <c:pt idx="3">
                  <c:v>2158445</c:v>
                </c:pt>
                <c:pt idx="4">
                  <c:v>2472140</c:v>
                </c:pt>
                <c:pt idx="5">
                  <c:v>2653974</c:v>
                </c:pt>
                <c:pt idx="6">
                  <c:v>2667202</c:v>
                </c:pt>
                <c:pt idx="7">
                  <c:v>3244483</c:v>
                </c:pt>
                <c:pt idx="8">
                  <c:v>3369212</c:v>
                </c:pt>
                <c:pt idx="9">
                  <c:v>3546145</c:v>
                </c:pt>
                <c:pt idx="10">
                  <c:v>6780411</c:v>
                </c:pt>
                <c:pt idx="11">
                  <c:v>3923220</c:v>
                </c:pt>
                <c:pt idx="12">
                  <c:v>4991352</c:v>
                </c:pt>
                <c:pt idx="13">
                  <c:v>5426725</c:v>
                </c:pt>
                <c:pt idx="14">
                  <c:v>4814048</c:v>
                </c:pt>
                <c:pt idx="15">
                  <c:v>4181823</c:v>
                </c:pt>
                <c:pt idx="16">
                  <c:v>4730577</c:v>
                </c:pt>
                <c:pt idx="17">
                  <c:v>4553665</c:v>
                </c:pt>
                <c:pt idx="18">
                  <c:v>4848078</c:v>
                </c:pt>
                <c:pt idx="19">
                  <c:v>5241590</c:v>
                </c:pt>
                <c:pt idx="20">
                  <c:v>4753999</c:v>
                </c:pt>
                <c:pt idx="21">
                  <c:v>4249503</c:v>
                </c:pt>
                <c:pt idx="22">
                  <c:v>3979537</c:v>
                </c:pt>
                <c:pt idx="23">
                  <c:v>2690522</c:v>
                </c:pt>
                <c:pt idx="24">
                  <c:v>2330553</c:v>
                </c:pt>
                <c:pt idx="25">
                  <c:v>2245413</c:v>
                </c:pt>
                <c:pt idx="26">
                  <c:v>2051972</c:v>
                </c:pt>
                <c:pt idx="27">
                  <c:v>1596631</c:v>
                </c:pt>
                <c:pt idx="28">
                  <c:v>1666942</c:v>
                </c:pt>
                <c:pt idx="29">
                  <c:v>2309349</c:v>
                </c:pt>
                <c:pt idx="30">
                  <c:v>2096774</c:v>
                </c:pt>
              </c:numCache>
            </c:numRef>
          </c:val>
          <c:smooth val="1"/>
          <c:extLst>
            <c:ext xmlns:c16="http://schemas.microsoft.com/office/drawing/2014/chart" uri="{C3380CC4-5D6E-409C-BE32-E72D297353CC}">
              <c16:uniqueId val="{00000002-566B-4881-9B3E-1C7F16CF8E31}"/>
            </c:ext>
          </c:extLst>
        </c:ser>
        <c:dLbls>
          <c:showLegendKey val="0"/>
          <c:showVal val="0"/>
          <c:showCatName val="0"/>
          <c:showSerName val="0"/>
          <c:showPercent val="0"/>
          <c:showBubbleSize val="0"/>
        </c:dLbls>
        <c:marker val="1"/>
        <c:smooth val="0"/>
        <c:axId val="1457306704"/>
        <c:axId val="1401489840"/>
      </c:lineChart>
      <c:catAx>
        <c:axId val="1457306704"/>
        <c:scaling>
          <c:orientation val="minMax"/>
        </c:scaling>
        <c:delete val="0"/>
        <c:axPos val="b"/>
        <c:numFmt formatCode="General" sourceLinked="1"/>
        <c:majorTickMark val="none"/>
        <c:minorTickMark val="none"/>
        <c:tickLblPos val="nextTo"/>
        <c:spPr>
          <a:noFill/>
          <a:ln w="9525" cap="flat" cmpd="sng" algn="ctr">
            <a:solidFill>
              <a:schemeClr val="tx1">
                <a:lumMod val="95000"/>
                <a:lumOff val="5000"/>
              </a:schemeClr>
            </a:solidFill>
            <a:round/>
          </a:ln>
          <a:effectLst/>
        </c:spPr>
        <c:txPr>
          <a:bodyPr rot="-5400000" spcFirstLastPara="1" vertOverflow="ellipsis" wrap="square" anchor="ctr" anchorCtr="1"/>
          <a:lstStyle/>
          <a:p>
            <a:pPr>
              <a:defRPr sz="1100" b="1" i="0" u="none" strike="noStrike" kern="1200" baseline="0">
                <a:solidFill>
                  <a:schemeClr val="tx1">
                    <a:lumMod val="65000"/>
                    <a:lumOff val="35000"/>
                  </a:schemeClr>
                </a:solidFill>
                <a:latin typeface="PW-Hosseini" pitchFamily="2" charset="0"/>
                <a:ea typeface="+mn-ea"/>
                <a:cs typeface="B Nazanin" panose="00000400000000000000" pitchFamily="2" charset="-78"/>
              </a:defRPr>
            </a:pPr>
            <a:endParaRPr lang="en-US"/>
          </a:p>
        </c:txPr>
        <c:crossAx val="1401489840"/>
        <c:crosses val="autoZero"/>
        <c:auto val="1"/>
        <c:lblAlgn val="ctr"/>
        <c:lblOffset val="100"/>
        <c:noMultiLvlLbl val="0"/>
      </c:catAx>
      <c:valAx>
        <c:axId val="1401489840"/>
        <c:scaling>
          <c:orientation val="minMax"/>
          <c:max val="7000000"/>
        </c:scaling>
        <c:delete val="0"/>
        <c:axPos val="l"/>
        <c:majorGridlines>
          <c:spPr>
            <a:ln w="9525" cap="flat" cmpd="sng" algn="ctr">
              <a:solidFill>
                <a:schemeClr val="tx1">
                  <a:lumMod val="50000"/>
                  <a:lumOff val="50000"/>
                </a:schemeClr>
              </a:solidFill>
              <a:round/>
            </a:ln>
            <a:effectLst/>
          </c:spPr>
        </c:majorGridlines>
        <c:numFmt formatCode="0" sourceLinked="1"/>
        <c:majorTickMark val="none"/>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PW-Hosseini" pitchFamily="2" charset="0"/>
                <a:ea typeface="+mn-ea"/>
                <a:cs typeface="B Nazanin" panose="00000400000000000000" pitchFamily="2" charset="-78"/>
              </a:defRPr>
            </a:pPr>
            <a:endParaRPr lang="en-US"/>
          </a:p>
        </c:txPr>
        <c:crossAx val="1457306704"/>
        <c:crosses val="autoZero"/>
        <c:crossBetween val="between"/>
      </c:valAx>
      <c:spPr>
        <a:noFill/>
        <a:ln>
          <a:solidFill>
            <a:schemeClr val="tx1">
              <a:lumMod val="65000"/>
              <a:lumOff val="35000"/>
            </a:schemeClr>
          </a:solidFill>
        </a:ln>
        <a:effectLst/>
      </c:spPr>
    </c:plotArea>
    <c:legend>
      <c:legendPos val="b"/>
      <c:overlay val="0"/>
      <c:spPr>
        <a:noFill/>
        <a:ln>
          <a:solidFill>
            <a:schemeClr val="tx1">
              <a:lumMod val="65000"/>
              <a:lumOff val="35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IPT Nazanin" panose="00000400000000000000" pitchFamily="2" charset="2"/>
              <a:ea typeface="+mn-ea"/>
              <a:cs typeface="B Nazanin" panose="00000400000000000000" pitchFamily="2" charset="-78"/>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4- نسبت تعداد افراد تحت پوشش درمان به تخت فعال طی سالهای 1402-1372</a:t>
            </a:r>
          </a:p>
        </c:rich>
      </c:tx>
      <c:layout>
        <c:manualLayout>
          <c:xMode val="edge"/>
          <c:yMode val="edge"/>
          <c:x val="0.20901747447787702"/>
          <c:y val="2.7779680406647401E-2"/>
        </c:manualLayout>
      </c:layout>
      <c:overlay val="0"/>
      <c:spPr>
        <a:noFill/>
        <a:ln w="25400">
          <a:noFill/>
        </a:ln>
      </c:spPr>
    </c:title>
    <c:autoTitleDeleted val="0"/>
    <c:plotArea>
      <c:layout>
        <c:manualLayout>
          <c:layoutTarget val="inner"/>
          <c:xMode val="edge"/>
          <c:yMode val="edge"/>
          <c:x val="4.9862348458734287E-2"/>
          <c:y val="0.14065183946234824"/>
          <c:w val="0.84072617335818223"/>
          <c:h val="0.77804006620476207"/>
        </c:manualLayout>
      </c:layout>
      <c:lineChart>
        <c:grouping val="standard"/>
        <c:varyColors val="0"/>
        <c:ser>
          <c:idx val="1"/>
          <c:order val="0"/>
          <c:spPr>
            <a:ln w="44450">
              <a:solidFill>
                <a:schemeClr val="accent3">
                  <a:lumMod val="50000"/>
                </a:schemeClr>
              </a:solidFill>
            </a:ln>
          </c:spPr>
          <c:dLbls>
            <c:spPr>
              <a:noFill/>
              <a:ln>
                <a:noFill/>
              </a:ln>
              <a:effectLst/>
            </c:spPr>
            <c:txPr>
              <a:bodyPr rot="-5400000" vert="horz" wrap="square" lIns="38100" tIns="19050" rIns="38100" bIns="19050" anchor="ctr">
                <a:spAutoFit/>
              </a:bodyPr>
              <a:lstStyle/>
              <a:p>
                <a:pPr>
                  <a:defRPr sz="6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 5'!$A$3:$A$33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5'!$D$3:$D$33</c:f>
              <c:numCache>
                <c:formatCode>0</c:formatCode>
                <c:ptCount val="31"/>
                <c:pt idx="0">
                  <c:v>3961.2934897753066</c:v>
                </c:pt>
                <c:pt idx="1">
                  <c:v>4050.5718483338032</c:v>
                </c:pt>
                <c:pt idx="2">
                  <c:v>4097.3037006628474</c:v>
                </c:pt>
                <c:pt idx="3">
                  <c:v>3984.8611334838529</c:v>
                </c:pt>
                <c:pt idx="4">
                  <c:v>3615.9824481171627</c:v>
                </c:pt>
                <c:pt idx="5">
                  <c:v>3734.7875585365073</c:v>
                </c:pt>
                <c:pt idx="6">
                  <c:v>3816.1043189231455</c:v>
                </c:pt>
                <c:pt idx="7">
                  <c:v>3649.2292380045387</c:v>
                </c:pt>
                <c:pt idx="8">
                  <c:v>3490.3223622987121</c:v>
                </c:pt>
                <c:pt idx="9">
                  <c:v>3138.8563344009058</c:v>
                </c:pt>
                <c:pt idx="10">
                  <c:v>3215.9474980952409</c:v>
                </c:pt>
                <c:pt idx="11">
                  <c:v>3146.4701345698786</c:v>
                </c:pt>
                <c:pt idx="12">
                  <c:v>3380.3060005784587</c:v>
                </c:pt>
                <c:pt idx="13">
                  <c:v>3352.0021182405781</c:v>
                </c:pt>
                <c:pt idx="14">
                  <c:v>3291.0177579439082</c:v>
                </c:pt>
                <c:pt idx="15">
                  <c:v>3431.1029745595588</c:v>
                </c:pt>
                <c:pt idx="16">
                  <c:v>3579.2024156565471</c:v>
                </c:pt>
                <c:pt idx="17">
                  <c:v>3762.5260169691742</c:v>
                </c:pt>
                <c:pt idx="18">
                  <c:v>4080.8805847953217</c:v>
                </c:pt>
                <c:pt idx="19">
                  <c:v>4345.841836734694</c:v>
                </c:pt>
                <c:pt idx="20">
                  <c:v>4587.0374128505064</c:v>
                </c:pt>
                <c:pt idx="21">
                  <c:v>4519.1119258786612</c:v>
                </c:pt>
                <c:pt idx="22">
                  <c:v>4557.1379629350658</c:v>
                </c:pt>
                <c:pt idx="23">
                  <c:v>4555.022781877612</c:v>
                </c:pt>
                <c:pt idx="24">
                  <c:v>4578.255641737338</c:v>
                </c:pt>
                <c:pt idx="25">
                  <c:v>4553.5193568395043</c:v>
                </c:pt>
                <c:pt idx="26">
                  <c:v>4683.8666729809274</c:v>
                </c:pt>
                <c:pt idx="27">
                  <c:v>4892.9336922767607</c:v>
                </c:pt>
                <c:pt idx="28">
                  <c:v>4915.3964595858388</c:v>
                </c:pt>
                <c:pt idx="29">
                  <c:v>5024.2248396372488</c:v>
                </c:pt>
                <c:pt idx="30">
                  <c:v>5118.3765980498374</c:v>
                </c:pt>
              </c:numCache>
            </c:numRef>
          </c:val>
          <c:smooth val="0"/>
          <c:extLst>
            <c:ext xmlns:c16="http://schemas.microsoft.com/office/drawing/2014/chart" uri="{C3380CC4-5D6E-409C-BE32-E72D297353CC}">
              <c16:uniqueId val="{00000000-ED1E-47BA-8994-6A2A0EE7447D}"/>
            </c:ext>
          </c:extLst>
        </c:ser>
        <c:dLbls>
          <c:showLegendKey val="0"/>
          <c:showVal val="0"/>
          <c:showCatName val="0"/>
          <c:showSerName val="0"/>
          <c:showPercent val="0"/>
          <c:showBubbleSize val="0"/>
        </c:dLbls>
        <c:marker val="1"/>
        <c:smooth val="0"/>
        <c:axId val="75660672"/>
        <c:axId val="75908224"/>
        <c:extLst/>
      </c:lineChart>
      <c:catAx>
        <c:axId val="75660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baseline="0">
                <a:latin typeface="IPT Nazanin" panose="00000400000000000000" pitchFamily="2" charset="2"/>
              </a:defRPr>
            </a:pPr>
            <a:endParaRPr lang="en-US"/>
          </a:p>
        </c:txPr>
        <c:crossAx val="75908224"/>
        <c:crosses val="autoZero"/>
        <c:auto val="1"/>
        <c:lblAlgn val="ctr"/>
        <c:lblOffset val="100"/>
        <c:tickLblSkip val="1"/>
        <c:tickMarkSkip val="1"/>
        <c:noMultiLvlLbl val="0"/>
      </c:catAx>
      <c:valAx>
        <c:axId val="75908224"/>
        <c:scaling>
          <c:orientation val="minMax"/>
          <c:min val="2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baseline="0">
                <a:latin typeface="IPT Nazanin" panose="00000400000000000000" pitchFamily="2" charset="2"/>
              </a:defRPr>
            </a:pPr>
            <a:endParaRPr lang="en-US"/>
          </a:p>
        </c:txPr>
        <c:crossAx val="75660672"/>
        <c:crosses val="autoZero"/>
        <c:crossBetween val="between"/>
      </c:valAx>
      <c:spPr>
        <a:solidFill>
          <a:schemeClr val="bg1"/>
        </a:solidFill>
        <a:ln w="12700">
          <a:solidFill>
            <a:srgbClr val="808080"/>
          </a:solidFill>
          <a:prstDash val="solid"/>
        </a:ln>
      </c:spPr>
    </c:plotArea>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5-درصد اشغال تخت در بیمارستانهای ملکی طی سالهای 1402-1372</a:t>
            </a:r>
          </a:p>
        </c:rich>
      </c:tx>
      <c:layout>
        <c:manualLayout>
          <c:xMode val="edge"/>
          <c:yMode val="edge"/>
          <c:x val="0.24610393700787403"/>
          <c:y val="2.7078985899390718E-2"/>
        </c:manualLayout>
      </c:layout>
      <c:overlay val="0"/>
      <c:spPr>
        <a:noFill/>
        <a:ln w="25400">
          <a:noFill/>
        </a:ln>
      </c:spPr>
    </c:title>
    <c:autoTitleDeleted val="0"/>
    <c:plotArea>
      <c:layout>
        <c:manualLayout>
          <c:layoutTarget val="inner"/>
          <c:xMode val="edge"/>
          <c:yMode val="edge"/>
          <c:x val="3.1283071416959851E-2"/>
          <c:y val="0.13273973913525364"/>
          <c:w val="0.87270174394021205"/>
          <c:h val="0.7888725410622579"/>
        </c:manualLayout>
      </c:layout>
      <c:lineChart>
        <c:grouping val="standard"/>
        <c:varyColors val="0"/>
        <c:ser>
          <c:idx val="0"/>
          <c:order val="0"/>
          <c:tx>
            <c:strRef>
              <c:f>'جدول 6'!$C$2</c:f>
              <c:strCache>
                <c:ptCount val="1"/>
                <c:pt idx="0">
                  <c:v>درصد اشغال تخت </c:v>
                </c:pt>
              </c:strCache>
            </c:strRef>
          </c:tx>
          <c:spPr>
            <a:ln w="44450">
              <a:solidFill>
                <a:srgbClr val="008000"/>
              </a:solidFill>
              <a:prstDash val="solid"/>
            </a:ln>
          </c:spPr>
          <c:marker>
            <c:symbol val="diamond"/>
            <c:size val="10"/>
            <c:spPr>
              <a:solidFill>
                <a:srgbClr val="00CC00"/>
              </a:solidFill>
              <a:ln w="15875">
                <a:solidFill>
                  <a:srgbClr val="006600"/>
                </a:solidFill>
                <a:prstDash val="solid"/>
              </a:ln>
            </c:spPr>
          </c:marker>
          <c:dLbls>
            <c:dLbl>
              <c:idx val="2"/>
              <c:layout>
                <c:manualLayout>
                  <c:x val="-2.8965517241379312E-2"/>
                  <c:y val="-3.6207951244710691E-2"/>
                </c:manualLayout>
              </c:layout>
              <c:spPr>
                <a:noFill/>
                <a:ln>
                  <a:noFill/>
                </a:ln>
                <a:effectLst/>
              </c:spPr>
              <c:txPr>
                <a:bodyPr rot="-5400000" vert="horz" wrap="square" lIns="38100" tIns="19050" rIns="38100" bIns="19050" anchor="ctr">
                  <a:noAutofit/>
                </a:bodyPr>
                <a:lstStyle/>
                <a:p>
                  <a:pPr>
                    <a:defRPr sz="900" baseline="0">
                      <a:solidFill>
                        <a:srgbClr val="003300"/>
                      </a:solidFill>
                      <a:latin typeface="IPT Nazanin" panose="00000400000000000000" pitchFamily="2" charset="2"/>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0600054303556884E-2"/>
                      <c:h val="7.0843208701597479E-2"/>
                    </c:manualLayout>
                  </c15:layout>
                </c:ext>
                <c:ext xmlns:c16="http://schemas.microsoft.com/office/drawing/2014/chart" uri="{C3380CC4-5D6E-409C-BE32-E72D297353CC}">
                  <c16:uniqueId val="{00000003-6F68-4722-B1C1-A6E591930E22}"/>
                </c:ext>
              </c:extLst>
            </c:dLbl>
            <c:dLbl>
              <c:idx val="3"/>
              <c:layout>
                <c:manualLayout>
                  <c:x val="-1.793103448275862E-2"/>
                  <c:y val="-4.52599390558883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68-4722-B1C1-A6E591930E22}"/>
                </c:ext>
              </c:extLst>
            </c:dLbl>
            <c:dLbl>
              <c:idx val="4"/>
              <c:layout>
                <c:manualLayout>
                  <c:x val="-1.9610426282921506E-2"/>
                  <c:y val="-5.4657078449551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FE-4300-8A14-0EFA5AAF184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02-407B-AD84-1AB8F46630D5}"/>
                </c:ext>
              </c:extLst>
            </c:dLbl>
            <c:dLbl>
              <c:idx val="7"/>
              <c:layout>
                <c:manualLayout>
                  <c:x val="-2.4827586206896551E-2"/>
                  <c:y val="-4.0733945150299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68-4722-B1C1-A6E591930E22}"/>
                </c:ext>
              </c:extLst>
            </c:dLbl>
            <c:dLbl>
              <c:idx val="8"/>
              <c:layout>
                <c:manualLayout>
                  <c:x val="-9.655172413793104E-3"/>
                  <c:y val="-4.9785932961477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68-4722-B1C1-A6E591930E2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68-4722-B1C1-A6E591930E22}"/>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68-4722-B1C1-A6E591930E22}"/>
                </c:ext>
              </c:extLst>
            </c:dLbl>
            <c:dLbl>
              <c:idx val="12"/>
              <c:layout>
                <c:manualLayout>
                  <c:x val="-2.206896551724143E-2"/>
                  <c:y val="-3.16819573391218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68-4722-B1C1-A6E591930E22}"/>
                </c:ext>
              </c:extLst>
            </c:dLbl>
            <c:dLbl>
              <c:idx val="13"/>
              <c:layout>
                <c:manualLayout>
                  <c:x val="-2.0689655172413793E-2"/>
                  <c:y val="-4.7522936008682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68-4722-B1C1-A6E591930E22}"/>
                </c:ext>
              </c:extLst>
            </c:dLbl>
            <c:dLbl>
              <c:idx val="14"/>
              <c:layout>
                <c:manualLayout>
                  <c:x val="-2.3448275862068966E-2"/>
                  <c:y val="-4.0733945150299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68-4722-B1C1-A6E591930E22}"/>
                </c:ext>
              </c:extLst>
            </c:dLbl>
            <c:dLbl>
              <c:idx val="15"/>
              <c:layout>
                <c:manualLayout>
                  <c:x val="-3.8831061634537166E-2"/>
                  <c:y val="-3.0912538375171793E-2"/>
                </c:manualLayout>
              </c:layout>
              <c:spPr>
                <a:noFill/>
                <a:ln>
                  <a:noFill/>
                </a:ln>
                <a:effectLst/>
              </c:spPr>
              <c:txPr>
                <a:bodyPr rot="-5400000" vert="horz" wrap="square" lIns="38100" tIns="19050" rIns="38100" bIns="19050" anchor="ctr">
                  <a:noAutofit/>
                </a:bodyPr>
                <a:lstStyle/>
                <a:p>
                  <a:pPr>
                    <a:defRPr sz="900" baseline="0">
                      <a:solidFill>
                        <a:srgbClr val="003300"/>
                      </a:solidFill>
                      <a:latin typeface="IPT Nazanin" panose="00000400000000000000" pitchFamily="2" charset="2"/>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5.5772468096660331E-2"/>
                      <c:h val="7.3106205654391895E-2"/>
                    </c:manualLayout>
                  </c15:layout>
                </c:ext>
                <c:ext xmlns:c16="http://schemas.microsoft.com/office/drawing/2014/chart" uri="{C3380CC4-5D6E-409C-BE32-E72D297353CC}">
                  <c16:uniqueId val="{00000001-D09A-40F6-A474-26864471EE62}"/>
                </c:ext>
              </c:extLst>
            </c:dLbl>
            <c:dLbl>
              <c:idx val="16"/>
              <c:layout>
                <c:manualLayout>
                  <c:x val="-2.4827586206896551E-2"/>
                  <c:y val="-3.62079512447106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68-4722-B1C1-A6E591930E22}"/>
                </c:ext>
              </c:extLst>
            </c:dLbl>
            <c:dLbl>
              <c:idx val="17"/>
              <c:layout>
                <c:manualLayout>
                  <c:x val="-2.0086234048330268E-2"/>
                  <c:y val="-3.31755353279661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9A-40F6-A474-26864471EE62}"/>
                </c:ext>
              </c:extLst>
            </c:dLbl>
            <c:dLbl>
              <c:idx val="18"/>
              <c:layout>
                <c:manualLayout>
                  <c:x val="-1.6551724137931035E-2"/>
                  <c:y val="-4.752293600868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68-4722-B1C1-A6E591930E22}"/>
                </c:ext>
              </c:extLst>
            </c:dLbl>
            <c:dLbl>
              <c:idx val="19"/>
              <c:layout>
                <c:manualLayout>
                  <c:x val="-2.7586206896551724E-2"/>
                  <c:y val="3.1681957339121852E-2"/>
                </c:manualLayout>
              </c:layout>
              <c:spPr>
                <a:noFill/>
                <a:ln>
                  <a:noFill/>
                </a:ln>
                <a:effectLst/>
              </c:spPr>
              <c:txPr>
                <a:bodyPr rot="-5400000" vert="horz" wrap="square" lIns="38100" tIns="19050" rIns="38100" bIns="19050" anchor="ctr">
                  <a:noAutofit/>
                </a:bodyPr>
                <a:lstStyle/>
                <a:p>
                  <a:pPr>
                    <a:defRPr sz="900" baseline="0">
                      <a:solidFill>
                        <a:srgbClr val="003300"/>
                      </a:solidFill>
                      <a:latin typeface="IPT Nazanin" panose="00000400000000000000" pitchFamily="2" charset="2"/>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4737985338039639E-2"/>
                      <c:h val="7.3106205654391895E-2"/>
                    </c:manualLayout>
                  </c15:layout>
                </c:ext>
                <c:ext xmlns:c16="http://schemas.microsoft.com/office/drawing/2014/chart" uri="{C3380CC4-5D6E-409C-BE32-E72D297353CC}">
                  <c16:uniqueId val="{00000000-D09A-40F6-A474-26864471EE62}"/>
                </c:ext>
              </c:extLst>
            </c:dLbl>
            <c:dLbl>
              <c:idx val="20"/>
              <c:layout>
                <c:manualLayout>
                  <c:x val="-2.7586206896551724E-2"/>
                  <c:y val="-5.65749238198604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68-4722-B1C1-A6E591930E22}"/>
                </c:ext>
              </c:extLst>
            </c:dLbl>
            <c:dLbl>
              <c:idx val="2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68-4722-B1C1-A6E591930E22}"/>
                </c:ext>
              </c:extLst>
            </c:dLbl>
            <c:dLbl>
              <c:idx val="22"/>
              <c:layout>
                <c:manualLayout>
                  <c:x val="-2.959136448997143E-2"/>
                  <c:y val="-3.29196321784993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BC-4AD5-A556-1E86DAF207DD}"/>
                </c:ext>
              </c:extLst>
            </c:dLbl>
            <c:dLbl>
              <c:idx val="23"/>
              <c:layout>
                <c:manualLayout>
                  <c:x val="-5.103448275862079E-2"/>
                  <c:y val="3.1682046433490076E-2"/>
                </c:manualLayout>
              </c:layout>
              <c:spPr>
                <a:noFill/>
                <a:ln>
                  <a:noFill/>
                </a:ln>
                <a:effectLst/>
              </c:spPr>
              <c:txPr>
                <a:bodyPr rot="-5400000" vert="horz" wrap="square" lIns="38100" tIns="19050" rIns="38100" bIns="19050" anchor="ctr">
                  <a:noAutofit/>
                </a:bodyPr>
                <a:lstStyle/>
                <a:p>
                  <a:pPr>
                    <a:defRPr sz="900" baseline="0">
                      <a:solidFill>
                        <a:srgbClr val="003300"/>
                      </a:solidFill>
                      <a:latin typeface="IPT Nazanin" panose="00000400000000000000" pitchFamily="2" charset="2"/>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7151778441487916E-2"/>
                      <c:h val="6.6317214796008633E-2"/>
                    </c:manualLayout>
                  </c15:layout>
                </c:ext>
                <c:ext xmlns:c16="http://schemas.microsoft.com/office/drawing/2014/chart" uri="{C3380CC4-5D6E-409C-BE32-E72D297353CC}">
                  <c16:uniqueId val="{0000000D-6F68-4722-B1C1-A6E591930E22}"/>
                </c:ext>
              </c:extLst>
            </c:dLbl>
            <c:dLbl>
              <c:idx val="24"/>
              <c:layout>
                <c:manualLayout>
                  <c:x val="-2.620689655172424E-2"/>
                  <c:y val="-4.29969421030939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BC-4AD5-A556-1E86DAF207DD}"/>
                </c:ext>
              </c:extLst>
            </c:dLbl>
            <c:dLbl>
              <c:idx val="25"/>
              <c:layout>
                <c:manualLayout>
                  <c:x val="-1.5410371979364649E-2"/>
                  <c:y val="-3.543853228076059E-2"/>
                </c:manualLayout>
              </c:layout>
              <c:spPr>
                <a:noFill/>
                <a:ln>
                  <a:noFill/>
                </a:ln>
                <a:effectLst/>
              </c:spPr>
              <c:txPr>
                <a:bodyPr rot="-5400000" vert="horz" lIns="38100" tIns="19050" rIns="38100" bIns="19050">
                  <a:noAutofit/>
                </a:bodyPr>
                <a:lstStyle/>
                <a:p>
                  <a:pPr>
                    <a:defRPr sz="900" baseline="0">
                      <a:solidFill>
                        <a:srgbClr val="003300"/>
                      </a:solidFill>
                      <a:latin typeface="IPT Nazanin" panose="00000400000000000000" pitchFamily="2" charset="2"/>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7FBC-4AD5-A556-1E86DAF207DD}"/>
                </c:ext>
              </c:extLst>
            </c:dLbl>
            <c:dLbl>
              <c:idx val="26"/>
              <c:layout>
                <c:manualLayout>
                  <c:x val="-4.6154765137116482E-3"/>
                  <c:y val="3.04542369450467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68-4722-B1C1-A6E591930E22}"/>
                </c:ext>
              </c:extLst>
            </c:dLbl>
            <c:dLbl>
              <c:idx val="27"/>
              <c:layout>
                <c:manualLayout>
                  <c:x val="-2.8124137931034483E-2"/>
                  <c:y val="3.2458786556501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45-412B-B4EA-04B203F2F10F}"/>
                </c:ext>
              </c:extLst>
            </c:dLbl>
            <c:spPr>
              <a:noFill/>
              <a:ln>
                <a:noFill/>
              </a:ln>
              <a:effectLst/>
            </c:spPr>
            <c:txPr>
              <a:bodyPr rot="-5400000" vert="horz" wrap="square" lIns="38100" tIns="19050" rIns="38100" bIns="19050" anchor="ctr">
                <a:spAutoFit/>
              </a:bodyPr>
              <a:lstStyle/>
              <a:p>
                <a:pPr>
                  <a:defRPr sz="900" baseline="0">
                    <a:solidFill>
                      <a:srgbClr val="003300"/>
                    </a:solidFill>
                    <a:latin typeface="IPT Nazanin"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 6'!$A$3:$A$33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6'!$C$3:$C$33</c:f>
              <c:numCache>
                <c:formatCode>0.0</c:formatCode>
                <c:ptCount val="31"/>
                <c:pt idx="0">
                  <c:v>67.705550316936453</c:v>
                </c:pt>
                <c:pt idx="1">
                  <c:v>65.175128862021253</c:v>
                </c:pt>
                <c:pt idx="2">
                  <c:v>65.520321390680962</c:v>
                </c:pt>
                <c:pt idx="3">
                  <c:v>65.737243129037196</c:v>
                </c:pt>
                <c:pt idx="4">
                  <c:v>64.804275822655271</c:v>
                </c:pt>
                <c:pt idx="5">
                  <c:v>65.682796245909785</c:v>
                </c:pt>
                <c:pt idx="6">
                  <c:v>69.400833964209895</c:v>
                </c:pt>
                <c:pt idx="7">
                  <c:v>70.793262833734019</c:v>
                </c:pt>
                <c:pt idx="8">
                  <c:v>71.27</c:v>
                </c:pt>
                <c:pt idx="9">
                  <c:v>71.450159052038714</c:v>
                </c:pt>
                <c:pt idx="10">
                  <c:v>73.806484714865149</c:v>
                </c:pt>
                <c:pt idx="11">
                  <c:v>73.567545864982009</c:v>
                </c:pt>
                <c:pt idx="12">
                  <c:v>75.099999999999994</c:v>
                </c:pt>
                <c:pt idx="13">
                  <c:v>75.2</c:v>
                </c:pt>
                <c:pt idx="14">
                  <c:v>74.89</c:v>
                </c:pt>
                <c:pt idx="15">
                  <c:v>74.5</c:v>
                </c:pt>
                <c:pt idx="16">
                  <c:v>75.94</c:v>
                </c:pt>
                <c:pt idx="17">
                  <c:v>77.099999999999994</c:v>
                </c:pt>
                <c:pt idx="18">
                  <c:v>75.400000000000006</c:v>
                </c:pt>
                <c:pt idx="19">
                  <c:v>74.069999999999993</c:v>
                </c:pt>
                <c:pt idx="20">
                  <c:v>75.5</c:v>
                </c:pt>
                <c:pt idx="21">
                  <c:v>76.099999999999994</c:v>
                </c:pt>
                <c:pt idx="22">
                  <c:v>78.774576123496317</c:v>
                </c:pt>
                <c:pt idx="23">
                  <c:v>76.040000000000006</c:v>
                </c:pt>
                <c:pt idx="24">
                  <c:v>76.8</c:v>
                </c:pt>
                <c:pt idx="25">
                  <c:v>76.7</c:v>
                </c:pt>
                <c:pt idx="26">
                  <c:v>73.5</c:v>
                </c:pt>
                <c:pt idx="27">
                  <c:v>54.6</c:v>
                </c:pt>
                <c:pt idx="28">
                  <c:v>68.5</c:v>
                </c:pt>
                <c:pt idx="29">
                  <c:v>72.599999999999994</c:v>
                </c:pt>
                <c:pt idx="30">
                  <c:v>73.900000000000006</c:v>
                </c:pt>
              </c:numCache>
            </c:numRef>
          </c:val>
          <c:smooth val="1"/>
          <c:extLst>
            <c:ext xmlns:c16="http://schemas.microsoft.com/office/drawing/2014/chart" uri="{C3380CC4-5D6E-409C-BE32-E72D297353CC}">
              <c16:uniqueId val="{00000000-9AF3-4B9D-B911-52C4A5F7345A}"/>
            </c:ext>
          </c:extLst>
        </c:ser>
        <c:dLbls>
          <c:showLegendKey val="0"/>
          <c:showVal val="0"/>
          <c:showCatName val="0"/>
          <c:showSerName val="0"/>
          <c:showPercent val="0"/>
          <c:showBubbleSize val="0"/>
        </c:dLbls>
        <c:marker val="1"/>
        <c:smooth val="0"/>
        <c:axId val="76290688"/>
        <c:axId val="76296576"/>
      </c:lineChart>
      <c:catAx>
        <c:axId val="76290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1" baseline="0">
                <a:latin typeface="IPT Nazanin" panose="00000400000000000000" pitchFamily="2" charset="2"/>
              </a:defRPr>
            </a:pPr>
            <a:endParaRPr lang="en-US"/>
          </a:p>
        </c:txPr>
        <c:crossAx val="76296576"/>
        <c:crosses val="autoZero"/>
        <c:auto val="1"/>
        <c:lblAlgn val="ctr"/>
        <c:lblOffset val="100"/>
        <c:tickLblSkip val="1"/>
        <c:tickMarkSkip val="1"/>
        <c:noMultiLvlLbl val="0"/>
      </c:catAx>
      <c:valAx>
        <c:axId val="76296576"/>
        <c:scaling>
          <c:orientation val="minMax"/>
          <c:min val="50"/>
        </c:scaling>
        <c:delete val="0"/>
        <c:axPos val="l"/>
        <c:majorGridlines>
          <c:spPr>
            <a:ln w="3175">
              <a:solidFill>
                <a:srgbClr val="000000"/>
              </a:solidFill>
              <a:prstDash val="solid"/>
            </a:ln>
          </c:spPr>
        </c:majorGridlines>
        <c:title>
          <c:tx>
            <c:rich>
              <a:bodyPr rot="0" vert="horz"/>
              <a:lstStyle/>
              <a:p>
                <a:pPr algn="ctr">
                  <a:defRPr/>
                </a:pPr>
                <a:r>
                  <a:rPr lang="fa-IR"/>
                  <a:t>درصد</a:t>
                </a:r>
              </a:p>
            </c:rich>
          </c:tx>
          <c:layout>
            <c:manualLayout>
              <c:xMode val="edge"/>
              <c:yMode val="edge"/>
              <c:x val="4.8603929679420892E-2"/>
              <c:y val="6.214689265536726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baseline="0">
                <a:latin typeface="IPT Nazanin" panose="00000400000000000000" pitchFamily="2" charset="2"/>
              </a:defRPr>
            </a:pPr>
            <a:endParaRPr lang="en-US"/>
          </a:p>
        </c:txPr>
        <c:crossAx val="76290688"/>
        <c:crosses val="autoZero"/>
        <c:crossBetween val="between"/>
      </c:valAx>
      <c:spPr>
        <a:ln w="0">
          <a:solidFill>
            <a:srgbClr val="808080"/>
          </a:solidFill>
          <a:prstDash val="solid"/>
        </a:ln>
      </c:spPr>
    </c:plotArea>
    <c:plotVisOnly val="1"/>
    <c:dispBlanksAs val="gap"/>
    <c:showDLblsOverMax val="0"/>
  </c:chart>
  <c:spPr>
    <a:noFill/>
    <a:ln w="12700">
      <a:solidFill>
        <a:srgbClr val="000000"/>
      </a:solidFill>
      <a:prstDash val="solid"/>
    </a:ln>
  </c:spPr>
  <c:txPr>
    <a:bodyPr/>
    <a:lstStyle/>
    <a:p>
      <a:pPr algn="ctr">
        <a:defRPr lang="fa-IR" sz="1100" b="0" i="0" u="none" strike="noStrike" kern="1200" baseline="0">
          <a:solidFill>
            <a:srgbClr val="000000"/>
          </a:solidFill>
          <a:latin typeface="B Titr"/>
          <a:ea typeface="B Titr"/>
          <a:cs typeface="B Nazanin" pitchFamily="2" charset="-78"/>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1" eaLnBrk="1" fontAlgn="auto" latinLnBrk="0" hangingPunct="1">
              <a:lnSpc>
                <a:spcPct val="100000"/>
              </a:lnSpc>
              <a:spcBef>
                <a:spcPts val="0"/>
              </a:spcBef>
              <a:spcAft>
                <a:spcPts val="0"/>
              </a:spcAft>
              <a:buClrTx/>
              <a:buSzTx/>
              <a:buFontTx/>
              <a:buNone/>
              <a:tabLst/>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6- متوسط اقامت بيماردر بیمارستانهای ملکی طی سالهای 1402-1372 </a:t>
            </a:r>
          </a:p>
          <a:p>
            <a:pPr marL="0" marR="0" lvl="0" indent="0" algn="ctr" defTabSz="914400" rtl="1" eaLnBrk="1" fontAlgn="auto" latinLnBrk="0" hangingPunct="1">
              <a:lnSpc>
                <a:spcPct val="100000"/>
              </a:lnSpc>
              <a:spcBef>
                <a:spcPts val="0"/>
              </a:spcBef>
              <a:spcAft>
                <a:spcPts val="0"/>
              </a:spcAft>
              <a:buClrTx/>
              <a:buSzTx/>
              <a:buFontTx/>
              <a:buNone/>
              <a:tabLst/>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 </a:t>
            </a:r>
          </a:p>
        </c:rich>
      </c:tx>
      <c:layout>
        <c:manualLayout>
          <c:xMode val="edge"/>
          <c:yMode val="edge"/>
          <c:x val="0.2448968180942222"/>
          <c:y val="2.8962498331776318E-2"/>
        </c:manualLayout>
      </c:layout>
      <c:overlay val="0"/>
      <c:spPr>
        <a:noFill/>
        <a:ln w="25400">
          <a:noFill/>
        </a:ln>
      </c:spPr>
    </c:title>
    <c:autoTitleDeleted val="0"/>
    <c:plotArea>
      <c:layout>
        <c:manualLayout>
          <c:layoutTarget val="inner"/>
          <c:xMode val="edge"/>
          <c:yMode val="edge"/>
          <c:x val="4.0071244528134285E-2"/>
          <c:y val="0.11298268736613083"/>
          <c:w val="0.85536847988061304"/>
          <c:h val="0.79633855572947831"/>
        </c:manualLayout>
      </c:layout>
      <c:lineChart>
        <c:grouping val="standard"/>
        <c:varyColors val="0"/>
        <c:ser>
          <c:idx val="0"/>
          <c:order val="0"/>
          <c:spPr>
            <a:ln w="47625">
              <a:solidFill>
                <a:schemeClr val="bg2">
                  <a:lumMod val="25000"/>
                </a:schemeClr>
              </a:solidFill>
              <a:prstDash val="solid"/>
            </a:ln>
          </c:spPr>
          <c:marker>
            <c:symbol val="diamond"/>
            <c:size val="11"/>
            <c:spPr>
              <a:solidFill>
                <a:srgbClr val="66FF33"/>
              </a:solidFill>
              <a:ln>
                <a:solidFill>
                  <a:srgbClr val="800000"/>
                </a:solidFill>
                <a:prstDash val="solid"/>
              </a:ln>
            </c:spPr>
          </c:marker>
          <c:dLbls>
            <c:dLbl>
              <c:idx val="2"/>
              <c:delete val="1"/>
              <c:extLst>
                <c:ext xmlns:c15="http://schemas.microsoft.com/office/drawing/2012/chart" uri="{CE6537A1-D6FC-4f65-9D91-7224C49458BB}"/>
                <c:ext xmlns:c16="http://schemas.microsoft.com/office/drawing/2014/chart" uri="{C3380CC4-5D6E-409C-BE32-E72D297353CC}">
                  <c16:uniqueId val="{00000000-9CFE-4ACC-87C8-150883440D9A}"/>
                </c:ext>
              </c:extLst>
            </c:dLbl>
            <c:dLbl>
              <c:idx val="4"/>
              <c:delete val="1"/>
              <c:extLst>
                <c:ext xmlns:c15="http://schemas.microsoft.com/office/drawing/2012/chart" uri="{CE6537A1-D6FC-4f65-9D91-7224C49458BB}"/>
                <c:ext xmlns:c16="http://schemas.microsoft.com/office/drawing/2014/chart" uri="{C3380CC4-5D6E-409C-BE32-E72D297353CC}">
                  <c16:uniqueId val="{00000001-9CFE-4ACC-87C8-150883440D9A}"/>
                </c:ext>
              </c:extLst>
            </c:dLbl>
            <c:dLbl>
              <c:idx val="5"/>
              <c:delete val="1"/>
              <c:extLst>
                <c:ext xmlns:c15="http://schemas.microsoft.com/office/drawing/2012/chart" uri="{CE6537A1-D6FC-4f65-9D91-7224C49458BB}"/>
                <c:ext xmlns:c16="http://schemas.microsoft.com/office/drawing/2014/chart" uri="{C3380CC4-5D6E-409C-BE32-E72D297353CC}">
                  <c16:uniqueId val="{00000002-9CFE-4ACC-87C8-150883440D9A}"/>
                </c:ext>
              </c:extLst>
            </c:dLbl>
            <c:dLbl>
              <c:idx val="6"/>
              <c:layout>
                <c:manualLayout>
                  <c:x val="-1.5482546695381461E-2"/>
                  <c:y val="-2.4136533184398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FE-4ACC-87C8-150883440D9A}"/>
                </c:ext>
              </c:extLst>
            </c:dLbl>
            <c:dLbl>
              <c:idx val="7"/>
              <c:delete val="1"/>
              <c:extLst>
                <c:ext xmlns:c15="http://schemas.microsoft.com/office/drawing/2012/chart" uri="{CE6537A1-D6FC-4f65-9D91-7224C49458BB}"/>
                <c:ext xmlns:c16="http://schemas.microsoft.com/office/drawing/2014/chart" uri="{C3380CC4-5D6E-409C-BE32-E72D297353CC}">
                  <c16:uniqueId val="{00000004-9CFE-4ACC-87C8-150883440D9A}"/>
                </c:ext>
              </c:extLst>
            </c:dLbl>
            <c:dLbl>
              <c:idx val="8"/>
              <c:delete val="1"/>
              <c:extLst>
                <c:ext xmlns:c15="http://schemas.microsoft.com/office/drawing/2012/chart" uri="{CE6537A1-D6FC-4f65-9D91-7224C49458BB}"/>
                <c:ext xmlns:c16="http://schemas.microsoft.com/office/drawing/2014/chart" uri="{C3380CC4-5D6E-409C-BE32-E72D297353CC}">
                  <c16:uniqueId val="{00000005-9CFE-4ACC-87C8-150883440D9A}"/>
                </c:ext>
              </c:extLst>
            </c:dLbl>
            <c:dLbl>
              <c:idx val="10"/>
              <c:delete val="1"/>
              <c:extLst>
                <c:ext xmlns:c15="http://schemas.microsoft.com/office/drawing/2012/chart" uri="{CE6537A1-D6FC-4f65-9D91-7224C49458BB}"/>
                <c:ext xmlns:c16="http://schemas.microsoft.com/office/drawing/2014/chart" uri="{C3380CC4-5D6E-409C-BE32-E72D297353CC}">
                  <c16:uniqueId val="{00000006-9CFE-4ACC-87C8-150883440D9A}"/>
                </c:ext>
              </c:extLst>
            </c:dLbl>
            <c:dLbl>
              <c:idx val="11"/>
              <c:delete val="1"/>
              <c:extLst>
                <c:ext xmlns:c15="http://schemas.microsoft.com/office/drawing/2012/chart" uri="{CE6537A1-D6FC-4f65-9D91-7224C49458BB}"/>
                <c:ext xmlns:c16="http://schemas.microsoft.com/office/drawing/2014/chart" uri="{C3380CC4-5D6E-409C-BE32-E72D297353CC}">
                  <c16:uniqueId val="{00000007-9CFE-4ACC-87C8-150883440D9A}"/>
                </c:ext>
              </c:extLst>
            </c:dLbl>
            <c:dLbl>
              <c:idx val="13"/>
              <c:delete val="1"/>
              <c:extLst>
                <c:ext xmlns:c15="http://schemas.microsoft.com/office/drawing/2012/chart" uri="{CE6537A1-D6FC-4f65-9D91-7224C49458BB}"/>
                <c:ext xmlns:c16="http://schemas.microsoft.com/office/drawing/2014/chart" uri="{C3380CC4-5D6E-409C-BE32-E72D297353CC}">
                  <c16:uniqueId val="{00000008-9CFE-4ACC-87C8-150883440D9A}"/>
                </c:ext>
              </c:extLst>
            </c:dLbl>
            <c:dLbl>
              <c:idx val="14"/>
              <c:delete val="1"/>
              <c:extLst>
                <c:ext xmlns:c15="http://schemas.microsoft.com/office/drawing/2012/chart" uri="{CE6537A1-D6FC-4f65-9D91-7224C49458BB}"/>
                <c:ext xmlns:c16="http://schemas.microsoft.com/office/drawing/2014/chart" uri="{C3380CC4-5D6E-409C-BE32-E72D297353CC}">
                  <c16:uniqueId val="{00000009-9CFE-4ACC-87C8-150883440D9A}"/>
                </c:ext>
              </c:extLst>
            </c:dLbl>
            <c:dLbl>
              <c:idx val="16"/>
              <c:delete val="1"/>
              <c:extLst>
                <c:ext xmlns:c15="http://schemas.microsoft.com/office/drawing/2012/chart" uri="{CE6537A1-D6FC-4f65-9D91-7224C49458BB}"/>
                <c:ext xmlns:c16="http://schemas.microsoft.com/office/drawing/2014/chart" uri="{C3380CC4-5D6E-409C-BE32-E72D297353CC}">
                  <c16:uniqueId val="{0000000A-9CFE-4ACC-87C8-150883440D9A}"/>
                </c:ext>
              </c:extLst>
            </c:dLbl>
            <c:dLbl>
              <c:idx val="17"/>
              <c:delete val="1"/>
              <c:extLst>
                <c:ext xmlns:c15="http://schemas.microsoft.com/office/drawing/2012/chart" uri="{CE6537A1-D6FC-4f65-9D91-7224C49458BB}"/>
                <c:ext xmlns:c16="http://schemas.microsoft.com/office/drawing/2014/chart" uri="{C3380CC4-5D6E-409C-BE32-E72D297353CC}">
                  <c16:uniqueId val="{0000000B-9CFE-4ACC-87C8-150883440D9A}"/>
                </c:ext>
              </c:extLst>
            </c:dLbl>
            <c:dLbl>
              <c:idx val="18"/>
              <c:delete val="1"/>
              <c:extLst>
                <c:ext xmlns:c15="http://schemas.microsoft.com/office/drawing/2012/chart" uri="{CE6537A1-D6FC-4f65-9D91-7224C49458BB}"/>
                <c:ext xmlns:c16="http://schemas.microsoft.com/office/drawing/2014/chart" uri="{C3380CC4-5D6E-409C-BE32-E72D297353CC}">
                  <c16:uniqueId val="{0000000C-9CFE-4ACC-87C8-150883440D9A}"/>
                </c:ext>
              </c:extLst>
            </c:dLbl>
            <c:dLbl>
              <c:idx val="20"/>
              <c:delete val="1"/>
              <c:extLst>
                <c:ext xmlns:c15="http://schemas.microsoft.com/office/drawing/2012/chart" uri="{CE6537A1-D6FC-4f65-9D91-7224C49458BB}"/>
                <c:ext xmlns:c16="http://schemas.microsoft.com/office/drawing/2014/chart" uri="{C3380CC4-5D6E-409C-BE32-E72D297353CC}">
                  <c16:uniqueId val="{0000000D-9CFE-4ACC-87C8-150883440D9A}"/>
                </c:ext>
              </c:extLst>
            </c:dLbl>
            <c:dLbl>
              <c:idx val="21"/>
              <c:delete val="1"/>
              <c:extLst>
                <c:ext xmlns:c15="http://schemas.microsoft.com/office/drawing/2012/chart" uri="{CE6537A1-D6FC-4f65-9D91-7224C49458BB}"/>
                <c:ext xmlns:c16="http://schemas.microsoft.com/office/drawing/2014/chart" uri="{C3380CC4-5D6E-409C-BE32-E72D297353CC}">
                  <c16:uniqueId val="{0000000E-9CFE-4ACC-87C8-150883440D9A}"/>
                </c:ext>
              </c:extLst>
            </c:dLbl>
            <c:dLbl>
              <c:idx val="23"/>
              <c:delete val="1"/>
              <c:extLst>
                <c:ext xmlns:c15="http://schemas.microsoft.com/office/drawing/2012/chart" uri="{CE6537A1-D6FC-4f65-9D91-7224C49458BB}"/>
                <c:ext xmlns:c16="http://schemas.microsoft.com/office/drawing/2014/chart" uri="{C3380CC4-5D6E-409C-BE32-E72D297353CC}">
                  <c16:uniqueId val="{0000000F-9CFE-4ACC-87C8-150883440D9A}"/>
                </c:ext>
              </c:extLst>
            </c:dLbl>
            <c:dLbl>
              <c:idx val="24"/>
              <c:delete val="1"/>
              <c:extLst>
                <c:ext xmlns:c15="http://schemas.microsoft.com/office/drawing/2012/chart" uri="{CE6537A1-D6FC-4f65-9D91-7224C49458BB}"/>
                <c:ext xmlns:c16="http://schemas.microsoft.com/office/drawing/2014/chart" uri="{C3380CC4-5D6E-409C-BE32-E72D297353CC}">
                  <c16:uniqueId val="{00000010-9CFE-4ACC-87C8-150883440D9A}"/>
                </c:ext>
              </c:extLst>
            </c:dLbl>
            <c:dLbl>
              <c:idx val="25"/>
              <c:delete val="1"/>
              <c:extLst>
                <c:ext xmlns:c15="http://schemas.microsoft.com/office/drawing/2012/chart" uri="{CE6537A1-D6FC-4f65-9D91-7224C49458BB}"/>
                <c:ext xmlns:c16="http://schemas.microsoft.com/office/drawing/2014/chart" uri="{C3380CC4-5D6E-409C-BE32-E72D297353CC}">
                  <c16:uniqueId val="{00000011-9CFE-4ACC-87C8-150883440D9A}"/>
                </c:ext>
              </c:extLst>
            </c:dLbl>
            <c:spPr>
              <a:noFill/>
              <a:ln>
                <a:noFill/>
              </a:ln>
              <a:effectLst/>
            </c:spPr>
            <c:txPr>
              <a:bodyPr wrap="square" lIns="38100" tIns="19050" rIns="38100" bIns="19050" anchor="ctr">
                <a:spAutoFit/>
              </a:bodyPr>
              <a:lstStyle/>
              <a:p>
                <a:pPr>
                  <a:defRPr sz="1050" baseline="0">
                    <a:solidFill>
                      <a:srgbClr val="2B5742"/>
                    </a:solidFill>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6'!$A$3:$A$33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6'!$D$3:$D$33</c:f>
              <c:numCache>
                <c:formatCode>0.0</c:formatCode>
                <c:ptCount val="31"/>
                <c:pt idx="0">
                  <c:v>5.12</c:v>
                </c:pt>
                <c:pt idx="1">
                  <c:v>4.9800000000000004</c:v>
                </c:pt>
                <c:pt idx="2">
                  <c:v>4.66</c:v>
                </c:pt>
                <c:pt idx="3">
                  <c:v>4.3099999999999996</c:v>
                </c:pt>
                <c:pt idx="4">
                  <c:v>4</c:v>
                </c:pt>
                <c:pt idx="5">
                  <c:v>3.8</c:v>
                </c:pt>
                <c:pt idx="6">
                  <c:v>3.69</c:v>
                </c:pt>
                <c:pt idx="7">
                  <c:v>3.479502179841492</c:v>
                </c:pt>
                <c:pt idx="8">
                  <c:v>3.35</c:v>
                </c:pt>
                <c:pt idx="9">
                  <c:v>3.3661584419041422</c:v>
                </c:pt>
                <c:pt idx="10">
                  <c:v>3.3754172607692294</c:v>
                </c:pt>
                <c:pt idx="11">
                  <c:v>3.24121184055547</c:v>
                </c:pt>
                <c:pt idx="12">
                  <c:v>3.1</c:v>
                </c:pt>
                <c:pt idx="13">
                  <c:v>3.09</c:v>
                </c:pt>
                <c:pt idx="14">
                  <c:v>3.05</c:v>
                </c:pt>
                <c:pt idx="15">
                  <c:v>2.98</c:v>
                </c:pt>
                <c:pt idx="16">
                  <c:v>2.94</c:v>
                </c:pt>
                <c:pt idx="17">
                  <c:v>2.91</c:v>
                </c:pt>
                <c:pt idx="18">
                  <c:v>2.9</c:v>
                </c:pt>
                <c:pt idx="19">
                  <c:v>2.81</c:v>
                </c:pt>
                <c:pt idx="20">
                  <c:v>2.79</c:v>
                </c:pt>
                <c:pt idx="21">
                  <c:v>2.7</c:v>
                </c:pt>
                <c:pt idx="22">
                  <c:v>2.6850205255371025</c:v>
                </c:pt>
                <c:pt idx="23">
                  <c:v>2.7</c:v>
                </c:pt>
                <c:pt idx="24">
                  <c:v>2.8</c:v>
                </c:pt>
                <c:pt idx="25">
                  <c:v>2.7</c:v>
                </c:pt>
                <c:pt idx="26">
                  <c:v>2.8</c:v>
                </c:pt>
                <c:pt idx="27">
                  <c:v>2.9</c:v>
                </c:pt>
                <c:pt idx="28">
                  <c:v>3</c:v>
                </c:pt>
                <c:pt idx="29">
                  <c:v>2.8</c:v>
                </c:pt>
                <c:pt idx="30">
                  <c:v>2.8</c:v>
                </c:pt>
              </c:numCache>
            </c:numRef>
          </c:val>
          <c:smooth val="1"/>
          <c:extLst>
            <c:ext xmlns:c16="http://schemas.microsoft.com/office/drawing/2014/chart" uri="{C3380CC4-5D6E-409C-BE32-E72D297353CC}">
              <c16:uniqueId val="{00000012-9CFE-4ACC-87C8-150883440D9A}"/>
            </c:ext>
          </c:extLst>
        </c:ser>
        <c:dLbls>
          <c:showLegendKey val="0"/>
          <c:showVal val="0"/>
          <c:showCatName val="0"/>
          <c:showSerName val="0"/>
          <c:showPercent val="0"/>
          <c:showBubbleSize val="0"/>
        </c:dLbls>
        <c:marker val="1"/>
        <c:smooth val="0"/>
        <c:axId val="76415744"/>
        <c:axId val="76417280"/>
      </c:lineChart>
      <c:catAx>
        <c:axId val="76415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200" baseline="0">
                <a:latin typeface="PW-Hosseini" pitchFamily="2" charset="0"/>
              </a:defRPr>
            </a:pPr>
            <a:endParaRPr lang="en-US"/>
          </a:p>
        </c:txPr>
        <c:crossAx val="76417280"/>
        <c:crosses val="autoZero"/>
        <c:auto val="1"/>
        <c:lblAlgn val="ctr"/>
        <c:lblOffset val="100"/>
        <c:tickLblSkip val="1"/>
        <c:tickMarkSkip val="1"/>
        <c:noMultiLvlLbl val="0"/>
      </c:catAx>
      <c:valAx>
        <c:axId val="76417280"/>
        <c:scaling>
          <c:orientation val="minMax"/>
        </c:scaling>
        <c:delete val="0"/>
        <c:axPos val="l"/>
        <c:majorGridlines>
          <c:spPr>
            <a:ln w="3175">
              <a:solidFill>
                <a:srgbClr val="000000"/>
              </a:solidFill>
              <a:prstDash val="solid"/>
            </a:ln>
          </c:spPr>
        </c:majorGridlines>
        <c:title>
          <c:tx>
            <c:rich>
              <a:bodyPr rot="0" vert="horz"/>
              <a:lstStyle/>
              <a:p>
                <a:pPr algn="ctr">
                  <a:defRPr sz="900"/>
                </a:pPr>
                <a:r>
                  <a:rPr lang="fa-IR" sz="900"/>
                  <a:t>روز</a:t>
                </a:r>
              </a:p>
              <a:p>
                <a:pPr algn="ctr">
                  <a:defRPr sz="900"/>
                </a:pPr>
                <a:endParaRPr lang="fa-IR" sz="900"/>
              </a:p>
            </c:rich>
          </c:tx>
          <c:layout>
            <c:manualLayout>
              <c:xMode val="edge"/>
              <c:yMode val="edge"/>
              <c:x val="4.0330936893757836E-2"/>
              <c:y val="2.8248587570621469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1" baseline="0">
                <a:latin typeface="PW-Hosseini" pitchFamily="2" charset="0"/>
              </a:defRPr>
            </a:pPr>
            <a:endParaRPr lang="en-US"/>
          </a:p>
        </c:txPr>
        <c:crossAx val="76415744"/>
        <c:crosses val="autoZero"/>
        <c:crossBetween val="between"/>
      </c:valAx>
      <c:spPr>
        <a:noFill/>
        <a:ln w="0">
          <a:solidFill>
            <a:srgbClr val="808080"/>
          </a:solidFill>
          <a:prstDash val="solid"/>
        </a:ln>
      </c:spPr>
    </c:plotArea>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7-ميزان مرگ و مير در بیمارستانهای ملکی طی سالهای 1402-1372</a:t>
            </a:r>
          </a:p>
        </c:rich>
      </c:tx>
      <c:layout>
        <c:manualLayout>
          <c:xMode val="edge"/>
          <c:yMode val="edge"/>
          <c:x val="0.24748913624680058"/>
          <c:y val="2.881516081676231E-2"/>
        </c:manualLayout>
      </c:layout>
      <c:overlay val="0"/>
      <c:spPr>
        <a:noFill/>
        <a:ln w="25400">
          <a:noFill/>
        </a:ln>
      </c:spPr>
    </c:title>
    <c:autoTitleDeleted val="0"/>
    <c:plotArea>
      <c:layout>
        <c:manualLayout>
          <c:layoutTarget val="inner"/>
          <c:xMode val="edge"/>
          <c:yMode val="edge"/>
          <c:x val="4.68724018193378E-2"/>
          <c:y val="0.11810436407313493"/>
          <c:w val="0.85720469723893211"/>
          <c:h val="0.79774491747853549"/>
        </c:manualLayout>
      </c:layout>
      <c:lineChart>
        <c:grouping val="standard"/>
        <c:varyColors val="0"/>
        <c:ser>
          <c:idx val="0"/>
          <c:order val="0"/>
          <c:tx>
            <c:strRef>
              <c:f>'جدول 6'!$E$2</c:f>
              <c:strCache>
                <c:ptCount val="1"/>
                <c:pt idx="0">
                  <c:v>ميزان مرگ و مير درهزار</c:v>
                </c:pt>
              </c:strCache>
            </c:strRef>
          </c:tx>
          <c:spPr>
            <a:ln w="44450">
              <a:solidFill>
                <a:schemeClr val="accent5">
                  <a:lumMod val="50000"/>
                </a:schemeClr>
              </a:solidFill>
            </a:ln>
          </c:spPr>
          <c:marker>
            <c:symbol val="circle"/>
            <c:size val="10"/>
            <c:spPr>
              <a:solidFill>
                <a:schemeClr val="accent2">
                  <a:lumMod val="75000"/>
                </a:schemeClr>
              </a:solidFill>
              <a:ln>
                <a:solidFill>
                  <a:schemeClr val="accent2">
                    <a:lumMod val="75000"/>
                  </a:schemeClr>
                </a:solidFill>
              </a:ln>
            </c:spPr>
          </c:marker>
          <c:dLbls>
            <c:dLbl>
              <c:idx val="1"/>
              <c:delete val="1"/>
              <c:extLst>
                <c:ext xmlns:c15="http://schemas.microsoft.com/office/drawing/2012/chart" uri="{CE6537A1-D6FC-4f65-9D91-7224C49458BB}"/>
                <c:ext xmlns:c16="http://schemas.microsoft.com/office/drawing/2014/chart" uri="{C3380CC4-5D6E-409C-BE32-E72D297353CC}">
                  <c16:uniqueId val="{00000000-84B0-44B9-8BFE-EA613712E4DA}"/>
                </c:ext>
              </c:extLst>
            </c:dLbl>
            <c:dLbl>
              <c:idx val="2"/>
              <c:layout>
                <c:manualLayout>
                  <c:x val="-1.7302243991881683E-2"/>
                  <c:y val="-3.39468851369541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03-492A-819B-48C0A1B7BA67}"/>
                </c:ext>
              </c:extLst>
            </c:dLbl>
            <c:dLbl>
              <c:idx val="3"/>
              <c:delete val="1"/>
              <c:extLst>
                <c:ext xmlns:c15="http://schemas.microsoft.com/office/drawing/2012/chart" uri="{CE6537A1-D6FC-4f65-9D91-7224C49458BB}"/>
                <c:ext xmlns:c16="http://schemas.microsoft.com/office/drawing/2014/chart" uri="{C3380CC4-5D6E-409C-BE32-E72D297353CC}">
                  <c16:uniqueId val="{00000007-B803-492A-819B-48C0A1B7BA67}"/>
                </c:ext>
              </c:extLst>
            </c:dLbl>
            <c:dLbl>
              <c:idx val="4"/>
              <c:delete val="1"/>
              <c:extLst>
                <c:ext xmlns:c15="http://schemas.microsoft.com/office/drawing/2012/chart" uri="{CE6537A1-D6FC-4f65-9D91-7224C49458BB}"/>
                <c:ext xmlns:c16="http://schemas.microsoft.com/office/drawing/2014/chart" uri="{C3380CC4-5D6E-409C-BE32-E72D297353CC}">
                  <c16:uniqueId val="{00000003-B803-492A-819B-48C0A1B7BA67}"/>
                </c:ext>
              </c:extLst>
            </c:dLbl>
            <c:dLbl>
              <c:idx val="5"/>
              <c:delete val="1"/>
              <c:extLst>
                <c:ext xmlns:c15="http://schemas.microsoft.com/office/drawing/2012/chart" uri="{CE6537A1-D6FC-4f65-9D91-7224C49458BB}"/>
                <c:ext xmlns:c16="http://schemas.microsoft.com/office/drawing/2014/chart" uri="{C3380CC4-5D6E-409C-BE32-E72D297353CC}">
                  <c16:uniqueId val="{00000001-84B0-44B9-8BFE-EA613712E4DA}"/>
                </c:ext>
              </c:extLst>
            </c:dLbl>
            <c:dLbl>
              <c:idx val="6"/>
              <c:delete val="1"/>
              <c:extLst>
                <c:ext xmlns:c15="http://schemas.microsoft.com/office/drawing/2012/chart" uri="{CE6537A1-D6FC-4f65-9D91-7224C49458BB}"/>
                <c:ext xmlns:c16="http://schemas.microsoft.com/office/drawing/2014/chart" uri="{C3380CC4-5D6E-409C-BE32-E72D297353CC}">
                  <c16:uniqueId val="{00000004-B803-492A-819B-48C0A1B7BA67}"/>
                </c:ext>
              </c:extLst>
            </c:dLbl>
            <c:dLbl>
              <c:idx val="7"/>
              <c:delete val="1"/>
              <c:extLst>
                <c:ext xmlns:c15="http://schemas.microsoft.com/office/drawing/2012/chart" uri="{CE6537A1-D6FC-4f65-9D91-7224C49458BB}"/>
                <c:ext xmlns:c16="http://schemas.microsoft.com/office/drawing/2014/chart" uri="{C3380CC4-5D6E-409C-BE32-E72D297353CC}">
                  <c16:uniqueId val="{00000005-B803-492A-819B-48C0A1B7BA67}"/>
                </c:ext>
              </c:extLst>
            </c:dLbl>
            <c:dLbl>
              <c:idx val="8"/>
              <c:layout>
                <c:manualLayout>
                  <c:x val="-9.9667529038194522E-3"/>
                  <c:y val="3.14982457044414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803-492A-819B-48C0A1B7BA67}"/>
                </c:ext>
              </c:extLst>
            </c:dLbl>
            <c:dLbl>
              <c:idx val="9"/>
              <c:layout>
                <c:manualLayout>
                  <c:x val="-3.857188151056426E-2"/>
                  <c:y val="-3.38509297455494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803-492A-819B-48C0A1B7BA67}"/>
                </c:ext>
              </c:extLst>
            </c:dLbl>
            <c:dLbl>
              <c:idx val="10"/>
              <c:delete val="1"/>
              <c:extLst>
                <c:ext xmlns:c15="http://schemas.microsoft.com/office/drawing/2012/chart" uri="{CE6537A1-D6FC-4f65-9D91-7224C49458BB}"/>
                <c:ext xmlns:c16="http://schemas.microsoft.com/office/drawing/2014/chart" uri="{C3380CC4-5D6E-409C-BE32-E72D297353CC}">
                  <c16:uniqueId val="{00000005-84B0-44B9-8BFE-EA613712E4DA}"/>
                </c:ext>
              </c:extLst>
            </c:dLbl>
            <c:dLbl>
              <c:idx val="11"/>
              <c:delete val="1"/>
              <c:extLst>
                <c:ext xmlns:c15="http://schemas.microsoft.com/office/drawing/2012/chart" uri="{CE6537A1-D6FC-4f65-9D91-7224C49458BB}"/>
                <c:ext xmlns:c16="http://schemas.microsoft.com/office/drawing/2014/chart" uri="{C3380CC4-5D6E-409C-BE32-E72D297353CC}">
                  <c16:uniqueId val="{00000009-B803-492A-819B-48C0A1B7BA67}"/>
                </c:ext>
              </c:extLst>
            </c:dLbl>
            <c:dLbl>
              <c:idx val="12"/>
              <c:delete val="1"/>
              <c:extLst>
                <c:ext xmlns:c15="http://schemas.microsoft.com/office/drawing/2012/chart" uri="{CE6537A1-D6FC-4f65-9D91-7224C49458BB}"/>
                <c:ext xmlns:c16="http://schemas.microsoft.com/office/drawing/2014/chart" uri="{C3380CC4-5D6E-409C-BE32-E72D297353CC}">
                  <c16:uniqueId val="{0000000A-B803-492A-819B-48C0A1B7BA67}"/>
                </c:ext>
              </c:extLst>
            </c:dLbl>
            <c:dLbl>
              <c:idx val="13"/>
              <c:delete val="1"/>
              <c:extLst>
                <c:ext xmlns:c15="http://schemas.microsoft.com/office/drawing/2012/chart" uri="{CE6537A1-D6FC-4f65-9D91-7224C49458BB}"/>
                <c:ext xmlns:c16="http://schemas.microsoft.com/office/drawing/2014/chart" uri="{C3380CC4-5D6E-409C-BE32-E72D297353CC}">
                  <c16:uniqueId val="{0000000C-B803-492A-819B-48C0A1B7BA67}"/>
                </c:ext>
              </c:extLst>
            </c:dLbl>
            <c:dLbl>
              <c:idx val="15"/>
              <c:delete val="1"/>
              <c:extLst>
                <c:ext xmlns:c15="http://schemas.microsoft.com/office/drawing/2012/chart" uri="{CE6537A1-D6FC-4f65-9D91-7224C49458BB}"/>
                <c:ext xmlns:c16="http://schemas.microsoft.com/office/drawing/2014/chart" uri="{C3380CC4-5D6E-409C-BE32-E72D297353CC}">
                  <c16:uniqueId val="{0000000B-B803-492A-819B-48C0A1B7BA67}"/>
                </c:ext>
              </c:extLst>
            </c:dLbl>
            <c:dLbl>
              <c:idx val="16"/>
              <c:delete val="1"/>
              <c:extLst>
                <c:ext xmlns:c15="http://schemas.microsoft.com/office/drawing/2012/chart" uri="{CE6537A1-D6FC-4f65-9D91-7224C49458BB}"/>
                <c:ext xmlns:c16="http://schemas.microsoft.com/office/drawing/2014/chart" uri="{C3380CC4-5D6E-409C-BE32-E72D297353CC}">
                  <c16:uniqueId val="{00000013-B803-492A-819B-48C0A1B7BA67}"/>
                </c:ext>
              </c:extLst>
            </c:dLbl>
            <c:dLbl>
              <c:idx val="17"/>
              <c:layout>
                <c:manualLayout>
                  <c:x val="-1.2411347902786245E-2"/>
                  <c:y val="-2.7131780875619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B0-44B9-8BFE-EA613712E4DA}"/>
                </c:ext>
              </c:extLst>
            </c:dLbl>
            <c:dLbl>
              <c:idx val="18"/>
              <c:delete val="1"/>
              <c:extLst>
                <c:ext xmlns:c15="http://schemas.microsoft.com/office/drawing/2012/chart" uri="{CE6537A1-D6FC-4f65-9D91-7224C49458BB}"/>
                <c:ext xmlns:c16="http://schemas.microsoft.com/office/drawing/2014/chart" uri="{C3380CC4-5D6E-409C-BE32-E72D297353CC}">
                  <c16:uniqueId val="{0000000E-B803-492A-819B-48C0A1B7BA67}"/>
                </c:ext>
              </c:extLst>
            </c:dLbl>
            <c:dLbl>
              <c:idx val="19"/>
              <c:layout>
                <c:manualLayout>
                  <c:x val="-1.2411347902786345E-2"/>
                  <c:y val="-3.39147260945244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03-492A-819B-48C0A1B7BA67}"/>
                </c:ext>
              </c:extLst>
            </c:dLbl>
            <c:dLbl>
              <c:idx val="20"/>
              <c:layout>
                <c:manualLayout>
                  <c:x val="-9.6532705910559683E-3"/>
                  <c:y val="-2.71317808756194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B0-44B9-8BFE-EA613712E4DA}"/>
                </c:ext>
              </c:extLst>
            </c:dLbl>
            <c:dLbl>
              <c:idx val="21"/>
              <c:layout>
                <c:manualLayout>
                  <c:x val="-1.2411347902786245E-2"/>
                  <c:y val="-4.06976713134292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803-492A-819B-48C0A1B7BA67}"/>
                </c:ext>
              </c:extLst>
            </c:dLbl>
            <c:dLbl>
              <c:idx val="22"/>
              <c:layout>
                <c:manualLayout>
                  <c:x val="-2.0663507952088097E-2"/>
                  <c:y val="3.38509297455494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803-492A-819B-48C0A1B7BA67}"/>
                </c:ext>
              </c:extLst>
            </c:dLbl>
            <c:dLbl>
              <c:idx val="23"/>
              <c:delete val="1"/>
              <c:extLst>
                <c:ext xmlns:c15="http://schemas.microsoft.com/office/drawing/2012/chart" uri="{CE6537A1-D6FC-4f65-9D91-7224C49458BB}"/>
                <c:ext xmlns:c16="http://schemas.microsoft.com/office/drawing/2014/chart" uri="{C3380CC4-5D6E-409C-BE32-E72D297353CC}">
                  <c16:uniqueId val="{00000004-84B0-44B9-8BFE-EA613712E4DA}"/>
                </c:ext>
              </c:extLst>
            </c:dLbl>
            <c:dLbl>
              <c:idx val="24"/>
              <c:layout>
                <c:manualLayout>
                  <c:x val="-1.7927502526246798E-2"/>
                  <c:y val="3.3914726094524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803-492A-819B-48C0A1B7BA67}"/>
                </c:ext>
              </c:extLst>
            </c:dLbl>
            <c:dLbl>
              <c:idx val="25"/>
              <c:layout>
                <c:manualLayout>
                  <c:x val="-8.2742319351909316E-3"/>
                  <c:y val="3.3914726094524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03-492A-819B-48C0A1B7BA67}"/>
                </c:ext>
              </c:extLst>
            </c:dLbl>
            <c:dLbl>
              <c:idx val="26"/>
              <c:layout>
                <c:manualLayout>
                  <c:x val="3.4828132037721614E-3"/>
                  <c:y val="9.131761412690753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03-492A-819B-48C0A1B7BA67}"/>
                </c:ext>
              </c:extLst>
            </c:dLbl>
            <c:dLbl>
              <c:idx val="28"/>
              <c:layout>
                <c:manualLayout>
                  <c:x val="-7.7463879735796019E-3"/>
                  <c:y val="-7.7677618631388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40-4DBF-BA34-B8DF0F1521A3}"/>
                </c:ext>
              </c:extLst>
            </c:dLbl>
            <c:dLbl>
              <c:idx val="29"/>
              <c:layout>
                <c:manualLayout>
                  <c:x val="-5.8886563688329029E-2"/>
                  <c:y val="-3.3728724587392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1A-4A38-881D-35DBA3C114E9}"/>
                </c:ext>
              </c:extLst>
            </c:dLbl>
            <c:numFmt formatCode="0.0" sourceLinked="0"/>
            <c:spPr>
              <a:noFill/>
              <a:ln>
                <a:noFill/>
              </a:ln>
              <a:effectLst/>
            </c:spPr>
            <c:txPr>
              <a:bodyPr wrap="square" lIns="38100" tIns="19050" rIns="38100" bIns="19050" anchor="ctr">
                <a:spAutoFit/>
              </a:bodyPr>
              <a:lstStyle/>
              <a:p>
                <a:pPr>
                  <a:defRPr sz="1100" b="0" cap="all" baseline="0">
                    <a:solidFill>
                      <a:srgbClr val="792D2B"/>
                    </a:solidFill>
                    <a:latin typeface="PW-Hosseini"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'جدول 6'!$A$3:$A$33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6'!$E$3:$E$33</c:f>
              <c:numCache>
                <c:formatCode>0.0</c:formatCode>
                <c:ptCount val="31"/>
                <c:pt idx="0">
                  <c:v>18</c:v>
                </c:pt>
                <c:pt idx="1">
                  <c:v>17</c:v>
                </c:pt>
                <c:pt idx="2">
                  <c:v>13</c:v>
                </c:pt>
                <c:pt idx="3">
                  <c:v>11</c:v>
                </c:pt>
                <c:pt idx="4">
                  <c:v>10</c:v>
                </c:pt>
                <c:pt idx="5">
                  <c:v>10</c:v>
                </c:pt>
                <c:pt idx="6">
                  <c:v>9</c:v>
                </c:pt>
                <c:pt idx="7">
                  <c:v>9</c:v>
                </c:pt>
                <c:pt idx="8">
                  <c:v>9</c:v>
                </c:pt>
                <c:pt idx="9">
                  <c:v>13</c:v>
                </c:pt>
                <c:pt idx="10">
                  <c:v>13.122027277452084</c:v>
                </c:pt>
                <c:pt idx="11">
                  <c:v>12.319170936766096</c:v>
                </c:pt>
                <c:pt idx="12">
                  <c:v>11</c:v>
                </c:pt>
                <c:pt idx="13">
                  <c:v>10.9</c:v>
                </c:pt>
                <c:pt idx="14">
                  <c:v>10.59</c:v>
                </c:pt>
                <c:pt idx="15">
                  <c:v>10.1</c:v>
                </c:pt>
                <c:pt idx="16">
                  <c:v>9.7200000000000006</c:v>
                </c:pt>
                <c:pt idx="17">
                  <c:v>9.4600000000000009</c:v>
                </c:pt>
                <c:pt idx="18">
                  <c:v>9</c:v>
                </c:pt>
                <c:pt idx="19">
                  <c:v>8.5500000000000007</c:v>
                </c:pt>
                <c:pt idx="20">
                  <c:v>8.41</c:v>
                </c:pt>
                <c:pt idx="21">
                  <c:v>7.7</c:v>
                </c:pt>
                <c:pt idx="22">
                  <c:v>7.7278126237262708</c:v>
                </c:pt>
                <c:pt idx="23">
                  <c:v>7.9</c:v>
                </c:pt>
                <c:pt idx="24">
                  <c:v>7.8</c:v>
                </c:pt>
                <c:pt idx="25">
                  <c:v>8.11</c:v>
                </c:pt>
                <c:pt idx="26">
                  <c:v>9.1999999999999993</c:v>
                </c:pt>
                <c:pt idx="27">
                  <c:v>20.6</c:v>
                </c:pt>
                <c:pt idx="28">
                  <c:v>18.7</c:v>
                </c:pt>
                <c:pt idx="29">
                  <c:v>10.199999999999999</c:v>
                </c:pt>
                <c:pt idx="30">
                  <c:v>9.91</c:v>
                </c:pt>
              </c:numCache>
            </c:numRef>
          </c:val>
          <c:smooth val="1"/>
          <c:extLst>
            <c:ext xmlns:c16="http://schemas.microsoft.com/office/drawing/2014/chart" uri="{C3380CC4-5D6E-409C-BE32-E72D297353CC}">
              <c16:uniqueId val="{00000001-B963-4127-A9A3-7A3BBC681D8E}"/>
            </c:ext>
          </c:extLst>
        </c:ser>
        <c:dLbls>
          <c:showLegendKey val="0"/>
          <c:showVal val="0"/>
          <c:showCatName val="0"/>
          <c:showSerName val="0"/>
          <c:showPercent val="0"/>
          <c:showBubbleSize val="0"/>
        </c:dLbls>
        <c:marker val="1"/>
        <c:smooth val="0"/>
        <c:axId val="76337920"/>
        <c:axId val="76339456"/>
      </c:lineChart>
      <c:catAx>
        <c:axId val="763379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5400000" vert="horz"/>
          <a:lstStyle/>
          <a:p>
            <a:pPr>
              <a:defRPr sz="1200" b="1" baseline="0">
                <a:latin typeface="PW-Hosseini" pitchFamily="2" charset="0"/>
              </a:defRPr>
            </a:pPr>
            <a:endParaRPr lang="en-US"/>
          </a:p>
        </c:txPr>
        <c:crossAx val="76339456"/>
        <c:crosses val="autoZero"/>
        <c:auto val="1"/>
        <c:lblAlgn val="ctr"/>
        <c:lblOffset val="100"/>
        <c:tickLblSkip val="1"/>
        <c:tickMarkSkip val="1"/>
        <c:noMultiLvlLbl val="0"/>
      </c:catAx>
      <c:valAx>
        <c:axId val="76339456"/>
        <c:scaling>
          <c:orientation val="minMax"/>
        </c:scaling>
        <c:delete val="0"/>
        <c:axPos val="l"/>
        <c:majorGridlines>
          <c:spPr>
            <a:ln w="3175">
              <a:solidFill>
                <a:schemeClr val="tx1">
                  <a:lumMod val="50000"/>
                  <a:lumOff val="50000"/>
                </a:schemeClr>
              </a:solidFill>
              <a:prstDash val="solid"/>
            </a:ln>
          </c:spPr>
        </c:majorGridlines>
        <c:title>
          <c:tx>
            <c:rich>
              <a:bodyPr rot="0" vert="horz"/>
              <a:lstStyle/>
              <a:p>
                <a:pPr algn="ctr">
                  <a:defRPr sz="900"/>
                </a:pPr>
                <a:r>
                  <a:rPr lang="fa-IR" sz="900"/>
                  <a:t>در هزار نفر</a:t>
                </a:r>
              </a:p>
            </c:rich>
          </c:tx>
          <c:layout>
            <c:manualLayout>
              <c:xMode val="edge"/>
              <c:yMode val="edge"/>
              <c:x val="5.2390616012255364E-2"/>
              <c:y val="7.1729320502557467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1200" b="0" baseline="0">
                <a:latin typeface="PW-Hosseini" pitchFamily="2" charset="0"/>
              </a:defRPr>
            </a:pPr>
            <a:endParaRPr lang="en-US"/>
          </a:p>
        </c:txPr>
        <c:crossAx val="76337920"/>
        <c:crosses val="autoZero"/>
        <c:crossBetween val="between"/>
      </c:valAx>
      <c:spPr>
        <a:noFill/>
        <a:ln w="0">
          <a:solidFill>
            <a:srgbClr val="808080"/>
          </a:solidFill>
          <a:prstDash val="solid"/>
        </a:ln>
      </c:spPr>
    </c:plotArea>
    <c:plotVisOnly val="1"/>
    <c:dispBlanksAs val="gap"/>
    <c:showDLblsOverMax val="0"/>
  </c:chart>
  <c:spPr>
    <a:noFill/>
    <a:ln w="0">
      <a:noFill/>
      <a:prstDash val="solid"/>
    </a:ln>
  </c:spPr>
  <c:txPr>
    <a:bodyPr/>
    <a:lstStyle/>
    <a:p>
      <a:pPr algn="ctr">
        <a:defRPr lang="fa-IR" sz="1000" b="0" i="0" u="none" strike="noStrike" kern="1200" baseline="0">
          <a:solidFill>
            <a:srgbClr val="000000"/>
          </a:solidFill>
          <a:latin typeface="B Titr"/>
          <a:ea typeface="B Titr"/>
          <a:cs typeface="B Nazanin" pitchFamily="2" charset="-78"/>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1">
              <a:defRPr lang="fa-IR" sz="1200" b="0" i="0" u="none" strike="noStrike" kern="1200" baseline="0">
                <a:solidFill>
                  <a:srgbClr val="000000"/>
                </a:solidFill>
                <a:latin typeface="IPT Nazanin" panose="00000400000000000000" pitchFamily="2" charset="2"/>
                <a:ea typeface="B Titr"/>
                <a:cs typeface="B Titr" panose="00000700000000000000" pitchFamily="2" charset="-78"/>
              </a:defRPr>
            </a:pPr>
            <a:r>
              <a:rPr lang="fa-IR" sz="1200" b="0" i="0" u="none" strike="noStrike" kern="1200" baseline="0">
                <a:solidFill>
                  <a:srgbClr val="000000"/>
                </a:solidFill>
                <a:latin typeface="IPT Nazanin" panose="00000400000000000000" pitchFamily="2" charset="2"/>
                <a:ea typeface="B Titr"/>
                <a:cs typeface="B Titr" panose="00000700000000000000" pitchFamily="2" charset="-78"/>
              </a:rPr>
              <a:t>نمودار 8- فاصله بازگردانی تخت در بیمارستانهای ملکی طی سالهای 1402-1372 </a:t>
            </a:r>
          </a:p>
        </c:rich>
      </c:tx>
      <c:layout>
        <c:manualLayout>
          <c:xMode val="edge"/>
          <c:yMode val="edge"/>
          <c:x val="0.2315175032423169"/>
          <c:y val="2.89625301392878E-2"/>
        </c:manualLayout>
      </c:layout>
      <c:overlay val="0"/>
      <c:spPr>
        <a:noFill/>
        <a:ln w="25400">
          <a:noFill/>
        </a:ln>
      </c:spPr>
    </c:title>
    <c:autoTitleDeleted val="0"/>
    <c:plotArea>
      <c:layout>
        <c:manualLayout>
          <c:layoutTarget val="inner"/>
          <c:xMode val="edge"/>
          <c:yMode val="edge"/>
          <c:x val="4.5824440770771142E-2"/>
          <c:y val="0.11298271697200532"/>
          <c:w val="0.84078913114063025"/>
          <c:h val="0.79633855572947831"/>
        </c:manualLayout>
      </c:layout>
      <c:lineChart>
        <c:grouping val="standard"/>
        <c:varyColors val="0"/>
        <c:ser>
          <c:idx val="0"/>
          <c:order val="0"/>
          <c:tx>
            <c:strRef>
              <c:f>'جدول 6'!$F$2</c:f>
              <c:strCache>
                <c:ptCount val="1"/>
                <c:pt idx="0">
                  <c:v>فاصله بازگردانی تخت (ساعت)</c:v>
                </c:pt>
              </c:strCache>
            </c:strRef>
          </c:tx>
          <c:spPr>
            <a:ln w="47625">
              <a:solidFill>
                <a:schemeClr val="bg2">
                  <a:lumMod val="25000"/>
                </a:schemeClr>
              </a:solidFill>
              <a:prstDash val="solid"/>
            </a:ln>
          </c:spPr>
          <c:marker>
            <c:symbol val="diamond"/>
            <c:size val="11"/>
            <c:spPr>
              <a:solidFill>
                <a:srgbClr val="66FF33"/>
              </a:solidFill>
              <a:ln>
                <a:solidFill>
                  <a:srgbClr val="800000"/>
                </a:solidFill>
                <a:prstDash val="solid"/>
              </a:ln>
            </c:spPr>
          </c:marker>
          <c:dLbls>
            <c:dLbl>
              <c:idx val="2"/>
              <c:delete val="1"/>
              <c:extLst>
                <c:ext xmlns:c15="http://schemas.microsoft.com/office/drawing/2012/chart" uri="{CE6537A1-D6FC-4f65-9D91-7224C49458BB}"/>
                <c:ext xmlns:c16="http://schemas.microsoft.com/office/drawing/2014/chart" uri="{C3380CC4-5D6E-409C-BE32-E72D297353CC}">
                  <c16:uniqueId val="{00000001-4773-4EBA-A504-30EFC34AA130}"/>
                </c:ext>
              </c:extLst>
            </c:dLbl>
            <c:dLbl>
              <c:idx val="4"/>
              <c:delete val="1"/>
              <c:extLst>
                <c:ext xmlns:c15="http://schemas.microsoft.com/office/drawing/2012/chart" uri="{CE6537A1-D6FC-4f65-9D91-7224C49458BB}"/>
                <c:ext xmlns:c16="http://schemas.microsoft.com/office/drawing/2014/chart" uri="{C3380CC4-5D6E-409C-BE32-E72D297353CC}">
                  <c16:uniqueId val="{00000002-4773-4EBA-A504-30EFC34AA130}"/>
                </c:ext>
              </c:extLst>
            </c:dLbl>
            <c:dLbl>
              <c:idx val="5"/>
              <c:delete val="1"/>
              <c:extLst>
                <c:ext xmlns:c15="http://schemas.microsoft.com/office/drawing/2012/chart" uri="{CE6537A1-D6FC-4f65-9D91-7224C49458BB}"/>
                <c:ext xmlns:c16="http://schemas.microsoft.com/office/drawing/2014/chart" uri="{C3380CC4-5D6E-409C-BE32-E72D297353CC}">
                  <c16:uniqueId val="{00000002-A9F2-49E5-8292-FE0A086C0C81}"/>
                </c:ext>
              </c:extLst>
            </c:dLbl>
            <c:dLbl>
              <c:idx val="6"/>
              <c:layout>
                <c:manualLayout>
                  <c:x val="-1.5482546695381461E-2"/>
                  <c:y val="-2.4136533184398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73-4EBA-A504-30EFC34AA130}"/>
                </c:ext>
              </c:extLst>
            </c:dLbl>
            <c:dLbl>
              <c:idx val="7"/>
              <c:delete val="1"/>
              <c:extLst>
                <c:ext xmlns:c15="http://schemas.microsoft.com/office/drawing/2012/chart" uri="{CE6537A1-D6FC-4f65-9D91-7224C49458BB}"/>
                <c:ext xmlns:c16="http://schemas.microsoft.com/office/drawing/2014/chart" uri="{C3380CC4-5D6E-409C-BE32-E72D297353CC}">
                  <c16:uniqueId val="{00000004-4773-4EBA-A504-30EFC34AA130}"/>
                </c:ext>
              </c:extLst>
            </c:dLbl>
            <c:dLbl>
              <c:idx val="8"/>
              <c:delete val="1"/>
              <c:extLst>
                <c:ext xmlns:c15="http://schemas.microsoft.com/office/drawing/2012/chart" uri="{CE6537A1-D6FC-4f65-9D91-7224C49458BB}"/>
                <c:ext xmlns:c16="http://schemas.microsoft.com/office/drawing/2014/chart" uri="{C3380CC4-5D6E-409C-BE32-E72D297353CC}">
                  <c16:uniqueId val="{00000005-4773-4EBA-A504-30EFC34AA130}"/>
                </c:ext>
              </c:extLst>
            </c:dLbl>
            <c:dLbl>
              <c:idx val="10"/>
              <c:delete val="1"/>
              <c:extLst>
                <c:ext xmlns:c15="http://schemas.microsoft.com/office/drawing/2012/chart" uri="{CE6537A1-D6FC-4f65-9D91-7224C49458BB}"/>
                <c:ext xmlns:c16="http://schemas.microsoft.com/office/drawing/2014/chart" uri="{C3380CC4-5D6E-409C-BE32-E72D297353CC}">
                  <c16:uniqueId val="{00000006-4773-4EBA-A504-30EFC34AA130}"/>
                </c:ext>
              </c:extLst>
            </c:dLbl>
            <c:dLbl>
              <c:idx val="11"/>
              <c:delete val="1"/>
              <c:extLst>
                <c:ext xmlns:c15="http://schemas.microsoft.com/office/drawing/2012/chart" uri="{CE6537A1-D6FC-4f65-9D91-7224C49458BB}"/>
                <c:ext xmlns:c16="http://schemas.microsoft.com/office/drawing/2014/chart" uri="{C3380CC4-5D6E-409C-BE32-E72D297353CC}">
                  <c16:uniqueId val="{00000007-4773-4EBA-A504-30EFC34AA130}"/>
                </c:ext>
              </c:extLst>
            </c:dLbl>
            <c:dLbl>
              <c:idx val="13"/>
              <c:delete val="1"/>
              <c:extLst>
                <c:ext xmlns:c15="http://schemas.microsoft.com/office/drawing/2012/chart" uri="{CE6537A1-D6FC-4f65-9D91-7224C49458BB}"/>
                <c:ext xmlns:c16="http://schemas.microsoft.com/office/drawing/2014/chart" uri="{C3380CC4-5D6E-409C-BE32-E72D297353CC}">
                  <c16:uniqueId val="{00000008-4773-4EBA-A504-30EFC34AA130}"/>
                </c:ext>
              </c:extLst>
            </c:dLbl>
            <c:dLbl>
              <c:idx val="14"/>
              <c:delete val="1"/>
              <c:extLst>
                <c:ext xmlns:c15="http://schemas.microsoft.com/office/drawing/2012/chart" uri="{CE6537A1-D6FC-4f65-9D91-7224C49458BB}"/>
                <c:ext xmlns:c16="http://schemas.microsoft.com/office/drawing/2014/chart" uri="{C3380CC4-5D6E-409C-BE32-E72D297353CC}">
                  <c16:uniqueId val="{00000009-4773-4EBA-A504-30EFC34AA130}"/>
                </c:ext>
              </c:extLst>
            </c:dLbl>
            <c:dLbl>
              <c:idx val="16"/>
              <c:delete val="1"/>
              <c:extLst>
                <c:ext xmlns:c15="http://schemas.microsoft.com/office/drawing/2012/chart" uri="{CE6537A1-D6FC-4f65-9D91-7224C49458BB}"/>
                <c:ext xmlns:c16="http://schemas.microsoft.com/office/drawing/2014/chart" uri="{C3380CC4-5D6E-409C-BE32-E72D297353CC}">
                  <c16:uniqueId val="{0000000A-4773-4EBA-A504-30EFC34AA130}"/>
                </c:ext>
              </c:extLst>
            </c:dLbl>
            <c:dLbl>
              <c:idx val="17"/>
              <c:delete val="1"/>
              <c:extLst>
                <c:ext xmlns:c15="http://schemas.microsoft.com/office/drawing/2012/chart" uri="{CE6537A1-D6FC-4f65-9D91-7224C49458BB}"/>
                <c:ext xmlns:c16="http://schemas.microsoft.com/office/drawing/2014/chart" uri="{C3380CC4-5D6E-409C-BE32-E72D297353CC}">
                  <c16:uniqueId val="{00000000-A9F2-49E5-8292-FE0A086C0C81}"/>
                </c:ext>
              </c:extLst>
            </c:dLbl>
            <c:dLbl>
              <c:idx val="18"/>
              <c:delete val="1"/>
              <c:extLst>
                <c:ext xmlns:c15="http://schemas.microsoft.com/office/drawing/2012/chart" uri="{CE6537A1-D6FC-4f65-9D91-7224C49458BB}"/>
                <c:ext xmlns:c16="http://schemas.microsoft.com/office/drawing/2014/chart" uri="{C3380CC4-5D6E-409C-BE32-E72D297353CC}">
                  <c16:uniqueId val="{0000000B-4773-4EBA-A504-30EFC34AA130}"/>
                </c:ext>
              </c:extLst>
            </c:dLbl>
            <c:dLbl>
              <c:idx val="20"/>
              <c:delete val="1"/>
              <c:extLst>
                <c:ext xmlns:c15="http://schemas.microsoft.com/office/drawing/2012/chart" uri="{CE6537A1-D6FC-4f65-9D91-7224C49458BB}"/>
                <c:ext xmlns:c16="http://schemas.microsoft.com/office/drawing/2014/chart" uri="{C3380CC4-5D6E-409C-BE32-E72D297353CC}">
                  <c16:uniqueId val="{0000000C-4773-4EBA-A504-30EFC34AA130}"/>
                </c:ext>
              </c:extLst>
            </c:dLbl>
            <c:dLbl>
              <c:idx val="21"/>
              <c:delete val="1"/>
              <c:extLst>
                <c:ext xmlns:c15="http://schemas.microsoft.com/office/drawing/2012/chart" uri="{CE6537A1-D6FC-4f65-9D91-7224C49458BB}"/>
                <c:ext xmlns:c16="http://schemas.microsoft.com/office/drawing/2014/chart" uri="{C3380CC4-5D6E-409C-BE32-E72D297353CC}">
                  <c16:uniqueId val="{0000000D-4773-4EBA-A504-30EFC34AA130}"/>
                </c:ext>
              </c:extLst>
            </c:dLbl>
            <c:dLbl>
              <c:idx val="23"/>
              <c:delete val="1"/>
              <c:extLst>
                <c:ext xmlns:c15="http://schemas.microsoft.com/office/drawing/2012/chart" uri="{CE6537A1-D6FC-4f65-9D91-7224C49458BB}"/>
                <c:ext xmlns:c16="http://schemas.microsoft.com/office/drawing/2014/chart" uri="{C3380CC4-5D6E-409C-BE32-E72D297353CC}">
                  <c16:uniqueId val="{0000000E-4773-4EBA-A504-30EFC34AA130}"/>
                </c:ext>
              </c:extLst>
            </c:dLbl>
            <c:dLbl>
              <c:idx val="24"/>
              <c:delete val="1"/>
              <c:extLst>
                <c:ext xmlns:c15="http://schemas.microsoft.com/office/drawing/2012/chart" uri="{CE6537A1-D6FC-4f65-9D91-7224C49458BB}"/>
                <c:ext xmlns:c16="http://schemas.microsoft.com/office/drawing/2014/chart" uri="{C3380CC4-5D6E-409C-BE32-E72D297353CC}">
                  <c16:uniqueId val="{00000000-4773-4EBA-A504-30EFC34AA130}"/>
                </c:ext>
              </c:extLst>
            </c:dLbl>
            <c:dLbl>
              <c:idx val="25"/>
              <c:delete val="1"/>
              <c:extLst>
                <c:ext xmlns:c15="http://schemas.microsoft.com/office/drawing/2012/chart" uri="{CE6537A1-D6FC-4f65-9D91-7224C49458BB}"/>
                <c:ext xmlns:c16="http://schemas.microsoft.com/office/drawing/2014/chart" uri="{C3380CC4-5D6E-409C-BE32-E72D297353CC}">
                  <c16:uniqueId val="{00000001-A9F2-49E5-8292-FE0A086C0C81}"/>
                </c:ext>
              </c:extLst>
            </c:dLbl>
            <c:dLbl>
              <c:idx val="26"/>
              <c:layout>
                <c:manualLayout>
                  <c:x val="-6.0009771653528901E-2"/>
                  <c:y val="-5.8142986237594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B8-4DF3-9F79-6F5CC14B3CF1}"/>
                </c:ext>
              </c:extLst>
            </c:dLbl>
            <c:dLbl>
              <c:idx val="28"/>
              <c:layout>
                <c:manualLayout>
                  <c:x val="-3.9582731664775231E-2"/>
                  <c:y val="4.4644362874524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B8-4DF3-9F79-6F5CC14B3CF1}"/>
                </c:ext>
              </c:extLst>
            </c:dLbl>
            <c:spPr>
              <a:noFill/>
              <a:ln>
                <a:noFill/>
              </a:ln>
              <a:effectLst/>
            </c:spPr>
            <c:txPr>
              <a:bodyPr wrap="square" lIns="38100" tIns="19050" rIns="38100" bIns="19050" anchor="ctr">
                <a:spAutoFit/>
              </a:bodyPr>
              <a:lstStyle/>
              <a:p>
                <a:pPr>
                  <a:defRPr sz="900" b="0" i="0" baseline="0">
                    <a:solidFill>
                      <a:srgbClr val="2B5742"/>
                    </a:solidFill>
                    <a:latin typeface="IPT Nazanin" panose="00000400000000000000" pitchFamily="2" charset="2"/>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'جدول 6'!$A$3:$A$33</c:f>
              <c:numCache>
                <c:formatCode>General</c:formatCode>
                <c:ptCount val="31"/>
                <c:pt idx="0">
                  <c:v>1372</c:v>
                </c:pt>
                <c:pt idx="1">
                  <c:v>1373</c:v>
                </c:pt>
                <c:pt idx="2">
                  <c:v>1374</c:v>
                </c:pt>
                <c:pt idx="3">
                  <c:v>1375</c:v>
                </c:pt>
                <c:pt idx="4">
                  <c:v>1376</c:v>
                </c:pt>
                <c:pt idx="5">
                  <c:v>1377</c:v>
                </c:pt>
                <c:pt idx="6">
                  <c:v>1378</c:v>
                </c:pt>
                <c:pt idx="7">
                  <c:v>1379</c:v>
                </c:pt>
                <c:pt idx="8">
                  <c:v>1380</c:v>
                </c:pt>
                <c:pt idx="9">
                  <c:v>1381</c:v>
                </c:pt>
                <c:pt idx="10">
                  <c:v>1382</c:v>
                </c:pt>
                <c:pt idx="11">
                  <c:v>1383</c:v>
                </c:pt>
                <c:pt idx="12">
                  <c:v>1384</c:v>
                </c:pt>
                <c:pt idx="13">
                  <c:v>1385</c:v>
                </c:pt>
                <c:pt idx="14">
                  <c:v>1386</c:v>
                </c:pt>
                <c:pt idx="15">
                  <c:v>1387</c:v>
                </c:pt>
                <c:pt idx="16">
                  <c:v>1388</c:v>
                </c:pt>
                <c:pt idx="17">
                  <c:v>1389</c:v>
                </c:pt>
                <c:pt idx="18">
                  <c:v>1390</c:v>
                </c:pt>
                <c:pt idx="19">
                  <c:v>1391</c:v>
                </c:pt>
                <c:pt idx="20">
                  <c:v>1392</c:v>
                </c:pt>
                <c:pt idx="21">
                  <c:v>1393</c:v>
                </c:pt>
                <c:pt idx="22">
                  <c:v>1394</c:v>
                </c:pt>
                <c:pt idx="23">
                  <c:v>1395</c:v>
                </c:pt>
                <c:pt idx="24">
                  <c:v>1396</c:v>
                </c:pt>
                <c:pt idx="25">
                  <c:v>1397</c:v>
                </c:pt>
                <c:pt idx="26">
                  <c:v>1398</c:v>
                </c:pt>
                <c:pt idx="27">
                  <c:v>1399</c:v>
                </c:pt>
                <c:pt idx="28">
                  <c:v>1400</c:v>
                </c:pt>
                <c:pt idx="29">
                  <c:v>1401</c:v>
                </c:pt>
                <c:pt idx="30">
                  <c:v>1402</c:v>
                </c:pt>
              </c:numCache>
            </c:numRef>
          </c:cat>
          <c:val>
            <c:numRef>
              <c:f>'جدول 6'!$F$3:$F$33</c:f>
              <c:numCache>
                <c:formatCode>0.0</c:formatCode>
                <c:ptCount val="31"/>
                <c:pt idx="0">
                  <c:v>58.531881434887097</c:v>
                </c:pt>
                <c:pt idx="1">
                  <c:v>63.970177610178759</c:v>
                </c:pt>
                <c:pt idx="2">
                  <c:v>58.797164501004133</c:v>
                </c:pt>
                <c:pt idx="3">
                  <c:v>53.467785632296071</c:v>
                </c:pt>
                <c:pt idx="4">
                  <c:v>51.939435555068286</c:v>
                </c:pt>
                <c:pt idx="5">
                  <c:v>47.811189128887499</c:v>
                </c:pt>
                <c:pt idx="6">
                  <c:v>38.960778752641737</c:v>
                </c:pt>
                <c:pt idx="7">
                  <c:v>34.498863883265273</c:v>
                </c:pt>
                <c:pt idx="8">
                  <c:v>32.457895200042245</c:v>
                </c:pt>
                <c:pt idx="9">
                  <c:v>32.335359331174246</c:v>
                </c:pt>
                <c:pt idx="10">
                  <c:v>28.813389922707323</c:v>
                </c:pt>
                <c:pt idx="11">
                  <c:v>27.835884367193554</c:v>
                </c:pt>
                <c:pt idx="12">
                  <c:v>25</c:v>
                </c:pt>
                <c:pt idx="13">
                  <c:v>24.09</c:v>
                </c:pt>
                <c:pt idx="14">
                  <c:v>24.54</c:v>
                </c:pt>
                <c:pt idx="15">
                  <c:v>24.45</c:v>
                </c:pt>
                <c:pt idx="16">
                  <c:v>22.26</c:v>
                </c:pt>
                <c:pt idx="17">
                  <c:v>20.61</c:v>
                </c:pt>
                <c:pt idx="18">
                  <c:v>22.6</c:v>
                </c:pt>
                <c:pt idx="19">
                  <c:v>23.56</c:v>
                </c:pt>
                <c:pt idx="20">
                  <c:v>21.88</c:v>
                </c:pt>
                <c:pt idx="21">
                  <c:v>20.37107471946992</c:v>
                </c:pt>
                <c:pt idx="22">
                  <c:v>17.359503219487799</c:v>
                </c:pt>
                <c:pt idx="23">
                  <c:v>20.75</c:v>
                </c:pt>
                <c:pt idx="24">
                  <c:v>19.899999999999999</c:v>
                </c:pt>
                <c:pt idx="25">
                  <c:v>19.5</c:v>
                </c:pt>
                <c:pt idx="26">
                  <c:v>23.9</c:v>
                </c:pt>
                <c:pt idx="27">
                  <c:v>57.2</c:v>
                </c:pt>
                <c:pt idx="28">
                  <c:v>32.5</c:v>
                </c:pt>
                <c:pt idx="29">
                  <c:v>25.6</c:v>
                </c:pt>
                <c:pt idx="30">
                  <c:v>23.6</c:v>
                </c:pt>
              </c:numCache>
            </c:numRef>
          </c:val>
          <c:smooth val="1"/>
          <c:extLst>
            <c:ext xmlns:c16="http://schemas.microsoft.com/office/drawing/2014/chart" uri="{C3380CC4-5D6E-409C-BE32-E72D297353CC}">
              <c16:uniqueId val="{00000000-56D9-4D15-941D-F876FBE75F31}"/>
            </c:ext>
          </c:extLst>
        </c:ser>
        <c:dLbls>
          <c:showLegendKey val="0"/>
          <c:showVal val="0"/>
          <c:showCatName val="0"/>
          <c:showSerName val="0"/>
          <c:showPercent val="0"/>
          <c:showBubbleSize val="0"/>
        </c:dLbls>
        <c:marker val="1"/>
        <c:smooth val="0"/>
        <c:axId val="76415744"/>
        <c:axId val="76417280"/>
      </c:lineChart>
      <c:catAx>
        <c:axId val="76415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baseline="0">
                <a:latin typeface="IPT Nazanin" panose="00000400000000000000" pitchFamily="2" charset="2"/>
              </a:defRPr>
            </a:pPr>
            <a:endParaRPr lang="en-US"/>
          </a:p>
        </c:txPr>
        <c:crossAx val="76417280"/>
        <c:crosses val="autoZero"/>
        <c:auto val="1"/>
        <c:lblAlgn val="ctr"/>
        <c:lblOffset val="100"/>
        <c:tickLblSkip val="1"/>
        <c:tickMarkSkip val="1"/>
        <c:noMultiLvlLbl val="0"/>
      </c:catAx>
      <c:valAx>
        <c:axId val="76417280"/>
        <c:scaling>
          <c:orientation val="minMax"/>
        </c:scaling>
        <c:delete val="0"/>
        <c:axPos val="l"/>
        <c:majorGridlines>
          <c:spPr>
            <a:ln w="3175">
              <a:solidFill>
                <a:srgbClr val="000000"/>
              </a:solidFill>
              <a:prstDash val="solid"/>
            </a:ln>
          </c:spPr>
        </c:majorGridlines>
        <c:title>
          <c:tx>
            <c:rich>
              <a:bodyPr rot="0" vert="horz"/>
              <a:lstStyle/>
              <a:p>
                <a:pPr algn="ctr">
                  <a:defRPr sz="900"/>
                </a:pPr>
                <a:r>
                  <a:rPr lang="fa-IR" sz="900"/>
                  <a:t>ساعت</a:t>
                </a:r>
              </a:p>
            </c:rich>
          </c:tx>
          <c:layout>
            <c:manualLayout>
              <c:xMode val="edge"/>
              <c:yMode val="edge"/>
              <c:x val="4.0330920372285424E-2"/>
              <c:y val="7.1186440677966104E-2"/>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0" i="0" baseline="0">
                <a:latin typeface="IPT Nazanin" panose="00000400000000000000" pitchFamily="2" charset="2"/>
              </a:defRPr>
            </a:pPr>
            <a:endParaRPr lang="en-US"/>
          </a:p>
        </c:txPr>
        <c:crossAx val="76415744"/>
        <c:crosses val="autoZero"/>
        <c:crossBetween val="between"/>
      </c:valAx>
      <c:spPr>
        <a:noFill/>
        <a:ln w="0">
          <a:solidFill>
            <a:srgbClr val="808080"/>
          </a:solidFill>
          <a:prstDash val="solid"/>
        </a:ln>
      </c:spPr>
    </c:plotArea>
    <c:plotVisOnly val="1"/>
    <c:dispBlanksAs val="gap"/>
    <c:showDLblsOverMax val="0"/>
  </c:chart>
  <c:spPr>
    <a:noFill/>
    <a:ln w="0">
      <a:noFill/>
      <a:prstDash val="solid"/>
    </a:ln>
  </c:spPr>
  <c:txPr>
    <a:bodyPr/>
    <a:lstStyle/>
    <a:p>
      <a:pPr algn="ctr">
        <a:defRPr lang="fa-IR" sz="1100" b="1" i="0" u="none" strike="noStrike" kern="1200" baseline="0">
          <a:solidFill>
            <a:srgbClr val="000000"/>
          </a:solidFill>
          <a:latin typeface="B Titr"/>
          <a:ea typeface="B Titr"/>
          <a:cs typeface="B Nazanin" pitchFamily="2" charset="-78"/>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7.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1.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4.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codeName="Chart2">
    <tabColor rgb="FFFF0000"/>
  </sheetPr>
  <sheetViews>
    <sheetView zoomScale="98" workbookViewId="0"/>
  </sheetViews>
  <pageMargins left="0.75" right="0.75" top="1" bottom="1" header="0.5" footer="0.5"/>
  <pageSetup paperSize="9" orientation="landscape" r:id="rId1"/>
  <headerFooter alignWithMargins="0"/>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tabColor rgb="FFFF0000"/>
  </sheetPr>
  <sheetViews>
    <sheetView zoomScale="90" workbookViewId="0"/>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codeName="Chart12">
    <tabColor rgb="FFFF0000"/>
  </sheetPr>
  <sheetViews>
    <sheetView zoomScale="101" workbookViewId="0" zoomToFit="1"/>
  </sheetViews>
  <pageMargins left="0.75" right="0.75" top="1" bottom="1" header="0.5" footer="0.5"/>
  <pageSetup paperSize="9" orientation="landscape" r:id="rId1"/>
  <headerFooter alignWithMargins="0"/>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EE22F63-EA8E-4A6F-BE3E-594F3A82F1A2}">
  <sheetPr>
    <tabColor rgb="FFFF0000"/>
  </sheetPr>
  <sheetViews>
    <sheetView zoomScale="101" workbookViewId="0" zoomToFit="1"/>
  </sheetViews>
  <pageMargins left="0.75" right="0.75" top="1" bottom="1" header="0.5" footer="0.5"/>
  <pageSetup paperSize="9" orientation="landscape" r:id="rId1"/>
  <headerFooter alignWithMargins="0"/>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16">
    <tabColor rgb="FFFF0000"/>
  </sheetPr>
  <sheetViews>
    <sheetView workbookViewId="0"/>
  </sheetViews>
  <pageMargins left="0.75" right="0.75" top="1" bottom="1" header="0.5" footer="0.5"/>
  <pageSetup paperSize="9" orientation="landscape" r:id="rId1"/>
  <headerFooter alignWithMargins="0"/>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600-000000000000}">
  <sheetPr codeName="Chart18">
    <tabColor rgb="FFFF0000"/>
  </sheetPr>
  <sheetViews>
    <sheetView workbookViewId="0"/>
  </sheetViews>
  <pageMargins left="0.75" right="0.75" top="1" bottom="1" header="0.5" footer="0.5"/>
  <pageSetup paperSize="9" orientation="landscape" r:id="rId1"/>
  <headerFooter alignWithMargins="0"/>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codeName="Chart20">
    <tabColor rgb="FFFF0000"/>
  </sheetPr>
  <sheetViews>
    <sheetView workbookViewId="0"/>
  </sheetViews>
  <pageMargins left="0.75" right="0.75" top="1" bottom="1" header="0.5" footer="0.5"/>
  <pageSetup paperSize="9" orientation="landscape" r:id="rId1"/>
  <headerFooter alignWithMargins="0"/>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4E14FC4-ACC6-4AF4-8B7E-FDF96D332C97}">
  <sheetPr>
    <tabColor rgb="FFFF0000"/>
  </sheetPr>
  <sheetViews>
    <sheetView workbookViewId="0"/>
  </sheetViews>
  <pageMargins left="0.75" right="0.75" top="1" bottom="1" header="0.5" footer="0.5"/>
  <pageSetup paperSize="9" orientation="landscape" r:id="rId1"/>
  <headerFooter alignWithMargins="0"/>
  <drawing r:id="rId2"/>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B36037F-0932-4E97-B135-B929ED911F10}">
  <sheetPr>
    <tabColor rgb="FFFF0000"/>
  </sheetPr>
  <sheetViews>
    <sheetView workbookViewId="0"/>
  </sheetViews>
  <pageMargins left="0.75" right="0.75" top="1" bottom="1" header="0.5" footer="0.5"/>
  <pageSetup paperSize="9" orientation="landscape" r:id="rId1"/>
  <headerFooter alignWithMargins="0"/>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codeName="Chart25">
    <tabColor rgb="FFFF0000"/>
  </sheetPr>
  <sheetViews>
    <sheetView workbookViewId="0"/>
  </sheetViews>
  <pageMargins left="0.75" right="0.75" top="1" bottom="1" header="0.5" footer="0.5"/>
  <pageSetup paperSize="9" orientation="landscape" r:id="rId1"/>
  <headerFooter alignWithMargins="0"/>
  <drawing r:id="rId2"/>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codeName="Chart27">
    <tabColor rgb="FFFF0000"/>
  </sheetPr>
  <sheetViews>
    <sheetView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4">
    <tabColor rgb="FFFF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6">
    <tabColor rgb="FFFF0000"/>
  </sheetPr>
  <sheetViews>
    <sheetView zoomScale="9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875C714-E1E4-4B68-94A4-0777D87AF83D}">
  <sheetPr>
    <tabColor rgb="FFFF0000"/>
  </sheetPr>
  <sheetViews>
    <sheetView zoomScale="96"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230F620-E89B-40AF-A8EF-8E6BCA36F08A}">
  <sheetPr>
    <tabColor rgb="FFFF0000"/>
  </sheetPr>
  <sheetViews>
    <sheetView zoomScale="94"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Chart8">
    <tabColor rgb="FFFF0000"/>
  </sheetPr>
  <sheetViews>
    <sheetView zoomScale="111" workbookViewId="0"/>
  </sheetViews>
  <pageMargins left="0.75" right="0.75" top="1" bottom="1" header="0.5" footer="0.5"/>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042B15D-3FFF-4731-865D-D292D8B508BF}">
  <sheetPr>
    <tabColor rgb="FFFF0000"/>
  </sheetPr>
  <sheetViews>
    <sheetView zoomScale="101" workbookViewId="0" zoomToFit="1"/>
  </sheetViews>
  <pageMargins left="0.75" right="0.75" top="1" bottom="1" header="0.5" footer="0.5"/>
  <pageSetup paperSize="9" orientation="landscape"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9">
    <tabColor rgb="FFFF0000"/>
  </sheetPr>
  <sheetViews>
    <sheetView workbookViewId="0"/>
  </sheetViews>
  <pageMargins left="0.75" right="0.75" top="1" bottom="1" header="0.5" footer="0.5"/>
  <pageSetup paperSize="9" orientation="landscape" r:id="rId1"/>
  <headerFooter alignWithMargins="0"/>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tabColor rgb="FFFF0000"/>
  </sheetPr>
  <sheetViews>
    <sheetView zoomScale="94"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213980" cy="5617806"/>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297865" cy="6066692"/>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204356" cy="5620693"/>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13787" cy="5620693"/>
    <xdr:graphicFrame macro="">
      <xdr:nvGraphicFramePr>
        <xdr:cNvPr id="2" name="Chart 1">
          <a:extLst>
            <a:ext uri="{FF2B5EF4-FFF2-40B4-BE49-F238E27FC236}">
              <a16:creationId xmlns:a16="http://schemas.microsoft.com/office/drawing/2014/main" id="{6A10A1BA-97B4-4B1C-B8E8-C60CFA9A377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01150" cy="5619750"/>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01150" cy="5619750"/>
    <xdr:graphicFrame macro="">
      <xdr:nvGraphicFramePr>
        <xdr:cNvPr id="2" name="Chart 1">
          <a:extLst>
            <a:ext uri="{FF2B5EF4-FFF2-40B4-BE49-F238E27FC236}">
              <a16:creationId xmlns:a16="http://schemas.microsoft.com/office/drawing/2014/main" id="{83A90A51-9B54-4AD0-914B-AF613561DF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01150" cy="5619750"/>
    <xdr:graphicFrame macro="">
      <xdr:nvGraphicFramePr>
        <xdr:cNvPr id="2" name="Chart 1">
          <a:extLst>
            <a:ext uri="{FF2B5EF4-FFF2-40B4-BE49-F238E27FC236}">
              <a16:creationId xmlns:a16="http://schemas.microsoft.com/office/drawing/2014/main" id="{12219960-0A6C-4B97-ABB0-2A82301BFB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01150" cy="5619750"/>
    <xdr:graphicFrame macro="">
      <xdr:nvGraphicFramePr>
        <xdr:cNvPr id="2" name="Chart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94132" cy="561473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6797" cy="6072188"/>
    <xdr:graphicFrame macro="">
      <xdr:nvGraphicFramePr>
        <xdr:cNvPr id="2" name="Chart 1">
          <a:extLst>
            <a:ext uri="{FF2B5EF4-FFF2-40B4-BE49-F238E27FC236}">
              <a16:creationId xmlns:a16="http://schemas.microsoft.com/office/drawing/2014/main" id="{C2610815-EFCD-40A6-9B38-A688DF4DE03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1941" cy="6069654"/>
    <xdr:graphicFrame macro="">
      <xdr:nvGraphicFramePr>
        <xdr:cNvPr id="2" name="Chart 1">
          <a:extLst>
            <a:ext uri="{FF2B5EF4-FFF2-40B4-BE49-F238E27FC236}">
              <a16:creationId xmlns:a16="http://schemas.microsoft.com/office/drawing/2014/main" id="{CCA79751-C86A-45AE-80E5-D2C2EE89375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190338" cy="5612027"/>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04356" cy="5620693"/>
    <xdr:graphicFrame macro="">
      <xdr:nvGraphicFramePr>
        <xdr:cNvPr id="2" name="Chart 1">
          <a:extLst>
            <a:ext uri="{FF2B5EF4-FFF2-40B4-BE49-F238E27FC236}">
              <a16:creationId xmlns:a16="http://schemas.microsoft.com/office/drawing/2014/main" id="{2024727C-03AA-4A77-ADFB-867D1E79E40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1150" cy="56197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1941" cy="6069654"/>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6.4\depa\&#1593;&#1605;&#1608;&#1605;&#1740;\&#1570;&#1605;&#1575;&#1585;%2050%20&#1587;&#1575;&#1604;&#1607;%2040-97\Excel\&#1576;&#1740;&#1605;&#1607;%2040-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hesh Zarib"/>
      <sheetName val="poshesh Zarib (2)"/>
      <sheetName val="NofoozZarib"/>
      <sheetName val="NofoozZarib (2)"/>
      <sheetName val="HemayatNesbat"/>
      <sheetName val="HemayatNesbat (2)"/>
      <sheetName val="jensiat"/>
      <sheetName val="niroye kar"/>
      <sheetName val="niroye kar (2)"/>
      <sheetName val="kargah shobeh"/>
      <sheetName val="kargah shobeh (2)"/>
      <sheetName val="boedkargahi"/>
      <sheetName val="boedkargahi (2)"/>
      <sheetName val="TahtPoshesh"/>
      <sheetName val="TahtPoshesh2"/>
      <sheetName val="TahtPoshesh3"/>
      <sheetName val="Bomehshode1"/>
      <sheetName val="Bomehshode2"/>
      <sheetName val="Bomehshode3"/>
      <sheetName val="Bomehshode4"/>
      <sheetName val="Mostamar1"/>
      <sheetName val="Mostamar2"/>
      <sheetName val="Mostamar3"/>
      <sheetName val="Mostamar4"/>
      <sheetName val="AsnadSader1"/>
      <sheetName val="AsnadSader2"/>
      <sheetName val="AsnadSader2 (2)"/>
      <sheetName val="Havades"/>
      <sheetName val="Havades (2)"/>
      <sheetName val="list interneti"/>
      <sheetName val="atbaa"/>
      <sheetName val="darman-tahte-pooshe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F318B-0620-451C-9290-D26630F776CD}">
  <sheetPr>
    <tabColor theme="3" tint="0.39997558519241921"/>
  </sheetPr>
  <dimension ref="A1:BT47"/>
  <sheetViews>
    <sheetView rightToLeft="1" zoomScaleNormal="100" workbookViewId="0">
      <pane xSplit="1" ySplit="4" topLeftCell="AY32" activePane="bottomRight" state="frozen"/>
      <selection activeCell="A35" sqref="A35:D35"/>
      <selection pane="topRight" activeCell="A35" sqref="A35:D35"/>
      <selection pane="bottomLeft" activeCell="A35" sqref="A35:D35"/>
      <selection pane="bottomRight" activeCell="A35" sqref="A35:D35"/>
    </sheetView>
  </sheetViews>
  <sheetFormatPr defaultRowHeight="12.75" x14ac:dyDescent="0.2"/>
  <cols>
    <col min="1" max="1" width="12.7109375" customWidth="1"/>
    <col min="2" max="2" width="10.28515625" style="96" customWidth="1"/>
    <col min="3" max="3" width="11.42578125" style="96" customWidth="1"/>
    <col min="4" max="4" width="8.42578125" style="96" customWidth="1"/>
    <col min="5" max="5" width="13.42578125" style="96" customWidth="1"/>
    <col min="6" max="6" width="13.28515625" style="96" customWidth="1"/>
    <col min="7" max="7" width="11.140625" style="96" customWidth="1"/>
    <col min="8" max="8" width="9.140625" style="96"/>
    <col min="9" max="9" width="12.7109375" style="96" customWidth="1"/>
    <col min="10" max="10" width="16.7109375" style="96" customWidth="1"/>
    <col min="11" max="11" width="12" style="152" customWidth="1"/>
    <col min="12" max="12" width="13" style="96" customWidth="1"/>
    <col min="13" max="13" width="10.5703125" style="96" customWidth="1"/>
    <col min="14" max="14" width="11.5703125" style="96" customWidth="1"/>
    <col min="15" max="15" width="9.140625" style="96"/>
    <col min="16" max="16" width="11.85546875" style="96" customWidth="1"/>
    <col min="17" max="17" width="14.42578125" style="96" customWidth="1"/>
    <col min="18" max="18" width="10.5703125" style="96" customWidth="1"/>
    <col min="19" max="20" width="12.85546875" style="96" customWidth="1"/>
    <col min="21" max="22" width="9.28515625" style="96" bestFit="1" customWidth="1"/>
    <col min="23" max="23" width="10" style="101" customWidth="1"/>
    <col min="24" max="25" width="10.28515625" style="96" customWidth="1"/>
    <col min="26" max="29" width="9.140625" style="96"/>
    <col min="30" max="30" width="8.5703125" style="96" customWidth="1"/>
    <col min="31" max="31" width="9.42578125" style="96" customWidth="1"/>
    <col min="32" max="32" width="8.85546875" style="96" customWidth="1"/>
    <col min="33" max="33" width="9.5703125" style="96" customWidth="1"/>
    <col min="34" max="44" width="9.140625" style="96"/>
    <col min="45" max="45" width="10.85546875" style="96" customWidth="1"/>
    <col min="46" max="46" width="10.28515625" style="96" customWidth="1"/>
    <col min="47" max="47" width="9.5703125" style="96" customWidth="1"/>
    <col min="48" max="48" width="10.28515625" style="96" customWidth="1"/>
    <col min="49" max="49" width="10.5703125" style="96" customWidth="1"/>
    <col min="50" max="58" width="9.140625" style="96"/>
    <col min="59" max="59" width="8.42578125" style="96" customWidth="1"/>
    <col min="60" max="60" width="11.140625" style="96" customWidth="1"/>
    <col min="61" max="61" width="9.5703125" style="96" customWidth="1"/>
    <col min="62" max="62" width="9.85546875" style="96" customWidth="1"/>
    <col min="63" max="63" width="10.28515625" style="96" customWidth="1"/>
    <col min="64" max="64" width="12.7109375" style="106" customWidth="1"/>
    <col min="65" max="65" width="13.5703125" style="106" customWidth="1"/>
    <col min="66" max="66" width="20" style="106" bestFit="1" customWidth="1"/>
    <col min="67" max="67" width="12.85546875" style="106" customWidth="1"/>
    <col min="68" max="68" width="19.42578125" style="106" customWidth="1"/>
    <col min="69" max="69" width="16.7109375" style="106" customWidth="1"/>
  </cols>
  <sheetData>
    <row r="1" spans="1:72" ht="25.5" customHeight="1" thickBot="1" x14ac:dyDescent="0.75">
      <c r="A1" s="254" t="s">
        <v>71</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13" t="s">
        <v>85</v>
      </c>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row>
    <row r="2" spans="1:72" s="154" customFormat="1" ht="23.25" customHeight="1" thickBot="1" x14ac:dyDescent="0.25">
      <c r="A2" s="255" t="s">
        <v>74</v>
      </c>
      <c r="B2" s="256"/>
      <c r="C2" s="256"/>
      <c r="D2" s="256"/>
      <c r="E2" s="273" t="s">
        <v>90</v>
      </c>
      <c r="F2" s="274"/>
      <c r="G2" s="274"/>
      <c r="H2" s="274"/>
      <c r="I2" s="274"/>
      <c r="J2" s="274"/>
      <c r="K2" s="153"/>
      <c r="L2" s="270" t="s">
        <v>91</v>
      </c>
      <c r="M2" s="271"/>
      <c r="N2" s="271"/>
      <c r="O2" s="271"/>
      <c r="P2" s="271"/>
      <c r="Q2" s="272"/>
      <c r="R2" s="232" t="s">
        <v>86</v>
      </c>
      <c r="S2" s="233"/>
      <c r="T2" s="233"/>
      <c r="U2" s="233"/>
      <c r="V2" s="233"/>
      <c r="W2" s="233"/>
      <c r="X2" s="233"/>
      <c r="Y2" s="234"/>
      <c r="Z2" s="253" t="s">
        <v>87</v>
      </c>
      <c r="AA2" s="233"/>
      <c r="AB2" s="233"/>
      <c r="AC2" s="234"/>
      <c r="AD2" s="242" t="s">
        <v>93</v>
      </c>
      <c r="AE2" s="243"/>
      <c r="AF2" s="243"/>
      <c r="AG2" s="244"/>
      <c r="AH2" s="253" t="s">
        <v>88</v>
      </c>
      <c r="AI2" s="233"/>
      <c r="AJ2" s="234"/>
      <c r="AK2" s="232" t="s">
        <v>89</v>
      </c>
      <c r="AL2" s="233"/>
      <c r="AM2" s="233"/>
      <c r="AN2" s="234"/>
      <c r="AO2" s="228" t="s">
        <v>75</v>
      </c>
      <c r="AP2" s="229"/>
      <c r="AQ2" s="229"/>
      <c r="AR2" s="230"/>
      <c r="AS2" s="228" t="s">
        <v>76</v>
      </c>
      <c r="AT2" s="249"/>
      <c r="AU2" s="249"/>
      <c r="AV2" s="250"/>
      <c r="AW2" s="228" t="s">
        <v>78</v>
      </c>
      <c r="AX2" s="229"/>
      <c r="AY2" s="229"/>
      <c r="AZ2" s="229"/>
      <c r="BA2" s="229"/>
      <c r="BB2" s="229"/>
      <c r="BC2" s="229"/>
      <c r="BD2" s="229"/>
      <c r="BE2" s="229"/>
      <c r="BF2" s="229"/>
      <c r="BG2" s="230"/>
      <c r="BH2" s="235" t="s">
        <v>82</v>
      </c>
      <c r="BI2" s="236"/>
      <c r="BJ2" s="236"/>
      <c r="BK2" s="237"/>
      <c r="BL2" s="215" t="s">
        <v>83</v>
      </c>
      <c r="BM2" s="216"/>
      <c r="BN2" s="217"/>
      <c r="BO2" s="215" t="s">
        <v>84</v>
      </c>
      <c r="BP2" s="216"/>
      <c r="BQ2" s="217"/>
    </row>
    <row r="3" spans="1:72" s="100" customFormat="1" ht="27.75" customHeight="1" thickTop="1" thickBot="1" x14ac:dyDescent="0.25">
      <c r="A3" s="262" t="s">
        <v>45</v>
      </c>
      <c r="B3" s="264" t="s">
        <v>112</v>
      </c>
      <c r="C3" s="266" t="s">
        <v>57</v>
      </c>
      <c r="D3" s="268" t="s">
        <v>1</v>
      </c>
      <c r="E3" s="258" t="s">
        <v>2</v>
      </c>
      <c r="F3" s="259"/>
      <c r="G3" s="259"/>
      <c r="H3" s="260"/>
      <c r="I3" s="204" t="s">
        <v>47</v>
      </c>
      <c r="J3" s="261" t="s">
        <v>68</v>
      </c>
      <c r="K3" s="279" t="s">
        <v>72</v>
      </c>
      <c r="L3" s="281" t="s">
        <v>2</v>
      </c>
      <c r="M3" s="259"/>
      <c r="N3" s="259"/>
      <c r="O3" s="260"/>
      <c r="P3" s="261" t="s">
        <v>47</v>
      </c>
      <c r="Q3" s="205" t="s">
        <v>68</v>
      </c>
      <c r="R3" s="275" t="s">
        <v>92</v>
      </c>
      <c r="S3" s="204" t="s">
        <v>53</v>
      </c>
      <c r="T3" s="277" t="s">
        <v>54</v>
      </c>
      <c r="U3" s="204" t="s">
        <v>6</v>
      </c>
      <c r="V3" s="204" t="s">
        <v>7</v>
      </c>
      <c r="W3" s="282" t="s">
        <v>8</v>
      </c>
      <c r="X3" s="204" t="s">
        <v>59</v>
      </c>
      <c r="Y3" s="205" t="s">
        <v>51</v>
      </c>
      <c r="Z3" s="203" t="s">
        <v>10</v>
      </c>
      <c r="AA3" s="204" t="s">
        <v>11</v>
      </c>
      <c r="AB3" s="204" t="s">
        <v>12</v>
      </c>
      <c r="AC3" s="205" t="s">
        <v>13</v>
      </c>
      <c r="AD3" s="240" t="s">
        <v>14</v>
      </c>
      <c r="AE3" s="240" t="s">
        <v>15</v>
      </c>
      <c r="AF3" s="245" t="s">
        <v>60</v>
      </c>
      <c r="AG3" s="247" t="s">
        <v>16</v>
      </c>
      <c r="AH3" s="203" t="s">
        <v>17</v>
      </c>
      <c r="AI3" s="204" t="s">
        <v>18</v>
      </c>
      <c r="AJ3" s="205" t="s">
        <v>19</v>
      </c>
      <c r="AK3" s="203" t="s">
        <v>42</v>
      </c>
      <c r="AL3" s="204" t="s">
        <v>39</v>
      </c>
      <c r="AM3" s="204" t="s">
        <v>40</v>
      </c>
      <c r="AN3" s="205" t="s">
        <v>41</v>
      </c>
      <c r="AO3" s="203" t="s">
        <v>73</v>
      </c>
      <c r="AP3" s="204" t="s">
        <v>20</v>
      </c>
      <c r="AQ3" s="204" t="s">
        <v>21</v>
      </c>
      <c r="AR3" s="205" t="s">
        <v>22</v>
      </c>
      <c r="AS3" s="203" t="s">
        <v>26</v>
      </c>
      <c r="AT3" s="204" t="s">
        <v>23</v>
      </c>
      <c r="AU3" s="204" t="s">
        <v>24</v>
      </c>
      <c r="AV3" s="205" t="s">
        <v>25</v>
      </c>
      <c r="AW3" s="251" t="s">
        <v>79</v>
      </c>
      <c r="AX3" s="204" t="s">
        <v>27</v>
      </c>
      <c r="AY3" s="204" t="s">
        <v>28</v>
      </c>
      <c r="AZ3" s="204" t="s">
        <v>107</v>
      </c>
      <c r="BA3" s="231" t="s">
        <v>108</v>
      </c>
      <c r="BB3" s="204" t="s">
        <v>29</v>
      </c>
      <c r="BC3" s="204" t="s">
        <v>30</v>
      </c>
      <c r="BD3" s="204" t="s">
        <v>38</v>
      </c>
      <c r="BE3" s="204" t="s">
        <v>31</v>
      </c>
      <c r="BF3" s="204" t="s">
        <v>32</v>
      </c>
      <c r="BG3" s="205" t="s">
        <v>33</v>
      </c>
      <c r="BH3" s="218" t="s">
        <v>81</v>
      </c>
      <c r="BI3" s="220" t="s">
        <v>36</v>
      </c>
      <c r="BJ3" s="220" t="s">
        <v>37</v>
      </c>
      <c r="BK3" s="222" t="s">
        <v>25</v>
      </c>
      <c r="BL3" s="224" t="s">
        <v>34</v>
      </c>
      <c r="BM3" s="207" t="s">
        <v>61</v>
      </c>
      <c r="BN3" s="209" t="s">
        <v>35</v>
      </c>
      <c r="BO3" s="238" t="s">
        <v>34</v>
      </c>
      <c r="BP3" s="207" t="s">
        <v>61</v>
      </c>
      <c r="BQ3" s="209" t="s">
        <v>35</v>
      </c>
    </row>
    <row r="4" spans="1:72" s="100" customFormat="1" ht="35.25" customHeight="1" thickTop="1" thickBot="1" x14ac:dyDescent="0.25">
      <c r="A4" s="263"/>
      <c r="B4" s="265"/>
      <c r="C4" s="267"/>
      <c r="D4" s="269"/>
      <c r="E4" s="114" t="s">
        <v>69</v>
      </c>
      <c r="F4" s="113" t="s">
        <v>3</v>
      </c>
      <c r="G4" s="113" t="s">
        <v>4</v>
      </c>
      <c r="H4" s="113" t="s">
        <v>43</v>
      </c>
      <c r="I4" s="226"/>
      <c r="J4" s="226"/>
      <c r="K4" s="280"/>
      <c r="L4" s="115" t="s">
        <v>70</v>
      </c>
      <c r="M4" s="95" t="s">
        <v>3</v>
      </c>
      <c r="N4" s="95" t="s">
        <v>4</v>
      </c>
      <c r="O4" s="95" t="s">
        <v>44</v>
      </c>
      <c r="P4" s="226"/>
      <c r="Q4" s="227"/>
      <c r="R4" s="276"/>
      <c r="S4" s="226"/>
      <c r="T4" s="278"/>
      <c r="U4" s="226"/>
      <c r="V4" s="226"/>
      <c r="W4" s="283"/>
      <c r="X4" s="226"/>
      <c r="Y4" s="227"/>
      <c r="Z4" s="252"/>
      <c r="AA4" s="226"/>
      <c r="AB4" s="226"/>
      <c r="AC4" s="227"/>
      <c r="AD4" s="241"/>
      <c r="AE4" s="241"/>
      <c r="AF4" s="246"/>
      <c r="AG4" s="248"/>
      <c r="AH4" s="203"/>
      <c r="AI4" s="204"/>
      <c r="AJ4" s="205"/>
      <c r="AK4" s="203"/>
      <c r="AL4" s="204"/>
      <c r="AM4" s="204"/>
      <c r="AN4" s="205"/>
      <c r="AO4" s="203"/>
      <c r="AP4" s="204"/>
      <c r="AQ4" s="204"/>
      <c r="AR4" s="205"/>
      <c r="AS4" s="203"/>
      <c r="AT4" s="204"/>
      <c r="AU4" s="204"/>
      <c r="AV4" s="205"/>
      <c r="AW4" s="252"/>
      <c r="AX4" s="226"/>
      <c r="AY4" s="226"/>
      <c r="AZ4" s="226"/>
      <c r="BA4" s="226"/>
      <c r="BB4" s="226"/>
      <c r="BC4" s="226"/>
      <c r="BD4" s="226"/>
      <c r="BE4" s="226"/>
      <c r="BF4" s="226"/>
      <c r="BG4" s="227"/>
      <c r="BH4" s="219"/>
      <c r="BI4" s="221"/>
      <c r="BJ4" s="221"/>
      <c r="BK4" s="223"/>
      <c r="BL4" s="225"/>
      <c r="BM4" s="208"/>
      <c r="BN4" s="210"/>
      <c r="BO4" s="239"/>
      <c r="BP4" s="208"/>
      <c r="BQ4" s="210"/>
    </row>
    <row r="5" spans="1:72" ht="26.25" customHeight="1" thickBot="1" x14ac:dyDescent="0.25">
      <c r="A5" s="98">
        <v>1372</v>
      </c>
      <c r="B5" s="104">
        <v>22</v>
      </c>
      <c r="C5" s="105">
        <v>202</v>
      </c>
      <c r="D5" s="104">
        <v>1</v>
      </c>
      <c r="E5" s="104">
        <v>15040926</v>
      </c>
      <c r="F5" s="105">
        <v>10311902</v>
      </c>
      <c r="G5" s="104">
        <v>3170523</v>
      </c>
      <c r="H5" s="104">
        <v>1558501</v>
      </c>
      <c r="I5" s="105">
        <v>18961328</v>
      </c>
      <c r="J5" s="104">
        <v>34002254</v>
      </c>
      <c r="K5" s="151">
        <v>95.181154820780861</v>
      </c>
      <c r="L5" s="96">
        <v>15829989</v>
      </c>
      <c r="M5" s="96">
        <v>10848108</v>
      </c>
      <c r="N5" s="111">
        <v>3414795</v>
      </c>
      <c r="O5" s="96">
        <v>1567086</v>
      </c>
      <c r="P5" s="96">
        <v>19893736</v>
      </c>
      <c r="Q5" s="111">
        <v>35723725</v>
      </c>
      <c r="R5" s="106">
        <v>4226</v>
      </c>
      <c r="S5" s="106">
        <v>16740426.287790446</v>
      </c>
      <c r="T5" s="155">
        <v>3961.2934897753066</v>
      </c>
      <c r="U5" s="101">
        <v>67.705550316936453</v>
      </c>
      <c r="V5" s="101">
        <v>5.12</v>
      </c>
      <c r="W5" s="112">
        <v>18</v>
      </c>
      <c r="X5" s="101">
        <v>58.531881434887097</v>
      </c>
      <c r="Y5" s="101">
        <v>47.850922858495032</v>
      </c>
      <c r="Z5" s="111">
        <v>163569</v>
      </c>
      <c r="AA5" s="96">
        <v>53292</v>
      </c>
      <c r="AB5" s="96">
        <v>44688</v>
      </c>
      <c r="AC5" s="111">
        <v>65589</v>
      </c>
      <c r="AD5" s="96">
        <v>122130</v>
      </c>
      <c r="AE5" s="111">
        <v>104858</v>
      </c>
      <c r="AF5" s="206">
        <v>17272</v>
      </c>
      <c r="AG5" s="206"/>
      <c r="AH5" s="96">
        <v>42195</v>
      </c>
      <c r="AI5" s="96">
        <v>31307</v>
      </c>
      <c r="AJ5" s="111">
        <v>10888</v>
      </c>
      <c r="AK5" s="96">
        <v>197414</v>
      </c>
      <c r="AL5" s="96">
        <v>137492</v>
      </c>
      <c r="AM5" s="111">
        <v>18857</v>
      </c>
      <c r="AN5" s="96">
        <v>41065</v>
      </c>
      <c r="AO5" s="96">
        <v>579</v>
      </c>
      <c r="AP5" s="111">
        <v>253</v>
      </c>
      <c r="AQ5" s="96" t="s">
        <v>52</v>
      </c>
      <c r="AR5" s="96">
        <v>251</v>
      </c>
      <c r="AS5" s="111">
        <v>12040</v>
      </c>
      <c r="AT5" s="96">
        <v>6346</v>
      </c>
      <c r="AU5" s="96">
        <v>4321</v>
      </c>
      <c r="AV5" s="111">
        <v>1373</v>
      </c>
      <c r="AW5" s="96">
        <v>4609</v>
      </c>
      <c r="AX5" s="96">
        <v>3222</v>
      </c>
      <c r="AY5" s="111">
        <v>648</v>
      </c>
      <c r="AZ5" s="202">
        <v>524</v>
      </c>
      <c r="BA5" s="202"/>
      <c r="BB5" s="96">
        <v>6</v>
      </c>
      <c r="BC5" s="111">
        <v>9</v>
      </c>
      <c r="BD5" s="96">
        <v>33</v>
      </c>
      <c r="BE5" s="96">
        <v>6</v>
      </c>
      <c r="BF5" s="111">
        <v>160</v>
      </c>
      <c r="BG5" s="96">
        <v>1</v>
      </c>
      <c r="BH5" s="96">
        <v>41853375</v>
      </c>
      <c r="BI5" s="111">
        <v>25833635</v>
      </c>
      <c r="BJ5" s="96">
        <v>14935402</v>
      </c>
      <c r="BK5" s="96">
        <v>1084338</v>
      </c>
      <c r="BL5" s="111">
        <v>1011060</v>
      </c>
      <c r="BM5" s="106">
        <v>87562.796000000002</v>
      </c>
      <c r="BN5" s="106">
        <v>86604.945304927503</v>
      </c>
      <c r="BO5" s="111">
        <v>125331465</v>
      </c>
      <c r="BP5" s="106">
        <v>173805.954</v>
      </c>
      <c r="BQ5" s="106">
        <v>1386.7703054456438</v>
      </c>
    </row>
    <row r="6" spans="1:72" ht="20.25" thickBot="1" x14ac:dyDescent="0.25">
      <c r="A6" s="98">
        <v>1373</v>
      </c>
      <c r="B6" s="104">
        <v>24</v>
      </c>
      <c r="C6" s="105">
        <v>200</v>
      </c>
      <c r="D6" s="104">
        <v>3</v>
      </c>
      <c r="E6" s="104">
        <v>17991729</v>
      </c>
      <c r="F6" s="105">
        <v>12210447</v>
      </c>
      <c r="G6" s="104">
        <v>3885183</v>
      </c>
      <c r="H6" s="104">
        <v>1896099</v>
      </c>
      <c r="I6" s="105">
        <v>22988209</v>
      </c>
      <c r="J6" s="104">
        <v>40979938</v>
      </c>
      <c r="K6" s="151">
        <v>95.955758380974302</v>
      </c>
      <c r="L6" s="96">
        <v>18663847</v>
      </c>
      <c r="M6" s="96">
        <v>12668607</v>
      </c>
      <c r="N6" s="111">
        <v>4093309</v>
      </c>
      <c r="O6" s="96">
        <v>1901931</v>
      </c>
      <c r="P6" s="96">
        <v>24043270</v>
      </c>
      <c r="Q6" s="111">
        <v>42707117</v>
      </c>
      <c r="R6" s="106">
        <v>4578</v>
      </c>
      <c r="S6" s="106">
        <v>18543517.92167215</v>
      </c>
      <c r="T6" s="155">
        <v>4050.5718483338032</v>
      </c>
      <c r="U6" s="101">
        <v>65.175128862021253</v>
      </c>
      <c r="V6" s="101">
        <v>4.9800000000000004</v>
      </c>
      <c r="W6" s="112">
        <v>17</v>
      </c>
      <c r="X6" s="101">
        <v>63.970177610178759</v>
      </c>
      <c r="Y6" s="101">
        <v>45.529488859764086</v>
      </c>
      <c r="Z6" s="111">
        <v>166182</v>
      </c>
      <c r="AA6" s="96">
        <v>56628</v>
      </c>
      <c r="AB6" s="96">
        <v>50183</v>
      </c>
      <c r="AC6" s="111">
        <v>59371</v>
      </c>
      <c r="AD6" s="96">
        <v>133044</v>
      </c>
      <c r="AE6" s="111">
        <v>112479</v>
      </c>
      <c r="AF6" s="206">
        <v>20565</v>
      </c>
      <c r="AG6" s="206"/>
      <c r="AH6" s="96">
        <v>42164</v>
      </c>
      <c r="AI6" s="96">
        <v>29457</v>
      </c>
      <c r="AJ6" s="111">
        <v>12707</v>
      </c>
      <c r="AK6" s="96">
        <v>202461</v>
      </c>
      <c r="AL6" s="96">
        <v>149832</v>
      </c>
      <c r="AM6" s="111">
        <v>16710</v>
      </c>
      <c r="AN6" s="96">
        <v>35919</v>
      </c>
      <c r="AO6" s="96">
        <v>586</v>
      </c>
      <c r="AP6" s="111">
        <v>237</v>
      </c>
      <c r="AQ6" s="96" t="s">
        <v>52</v>
      </c>
      <c r="AR6" s="96">
        <v>255</v>
      </c>
      <c r="AS6" s="111">
        <v>11658</v>
      </c>
      <c r="AT6" s="96">
        <v>5862</v>
      </c>
      <c r="AU6" s="96">
        <v>4580</v>
      </c>
      <c r="AV6" s="111">
        <v>1216</v>
      </c>
      <c r="AW6" s="96">
        <v>4964</v>
      </c>
      <c r="AX6" s="96">
        <v>3454</v>
      </c>
      <c r="AY6" s="111">
        <v>671</v>
      </c>
      <c r="AZ6" s="202">
        <v>568</v>
      </c>
      <c r="BA6" s="202"/>
      <c r="BB6" s="96">
        <v>10</v>
      </c>
      <c r="BC6" s="111">
        <v>14</v>
      </c>
      <c r="BD6" s="96">
        <v>43</v>
      </c>
      <c r="BE6" s="96">
        <v>9</v>
      </c>
      <c r="BF6" s="111">
        <v>177</v>
      </c>
      <c r="BG6" s="96">
        <v>18</v>
      </c>
      <c r="BH6" s="96">
        <v>34522443</v>
      </c>
      <c r="BI6" s="111">
        <v>20567518</v>
      </c>
      <c r="BJ6" s="96">
        <v>12878828</v>
      </c>
      <c r="BK6" s="96">
        <v>1076097</v>
      </c>
      <c r="BL6" s="111">
        <v>911328</v>
      </c>
      <c r="BM6" s="106">
        <v>80972.123999999996</v>
      </c>
      <c r="BN6" s="106">
        <v>88850.692615611508</v>
      </c>
      <c r="BO6" s="111">
        <v>115702832</v>
      </c>
      <c r="BP6" s="106">
        <v>188825.18900000001</v>
      </c>
      <c r="BQ6" s="106">
        <v>1631.9841592122827</v>
      </c>
    </row>
    <row r="7" spans="1:72" ht="27" customHeight="1" thickBot="1" x14ac:dyDescent="0.25">
      <c r="A7" s="98">
        <v>1374</v>
      </c>
      <c r="B7" s="104">
        <v>33</v>
      </c>
      <c r="C7" s="105">
        <v>212</v>
      </c>
      <c r="D7" s="104">
        <v>2</v>
      </c>
      <c r="E7" s="104">
        <v>20888609</v>
      </c>
      <c r="F7" s="105">
        <v>13989450</v>
      </c>
      <c r="G7" s="104">
        <v>4779568</v>
      </c>
      <c r="H7" s="104">
        <v>2119591</v>
      </c>
      <c r="I7" s="105">
        <v>27448870</v>
      </c>
      <c r="J7" s="104">
        <v>48337479</v>
      </c>
      <c r="K7" s="151">
        <v>96.019133872968879</v>
      </c>
      <c r="L7" s="96">
        <v>21612003</v>
      </c>
      <c r="M7" s="96">
        <v>14448023</v>
      </c>
      <c r="N7" s="111">
        <v>5042519</v>
      </c>
      <c r="O7" s="96">
        <v>2121461</v>
      </c>
      <c r="P7" s="96">
        <v>28729504</v>
      </c>
      <c r="Q7" s="111">
        <v>50341507</v>
      </c>
      <c r="R7" s="106">
        <v>4942</v>
      </c>
      <c r="S7" s="106">
        <v>20248874.888675794</v>
      </c>
      <c r="T7" s="155">
        <v>4097.3037006628474</v>
      </c>
      <c r="U7" s="101">
        <v>65.520321390680962</v>
      </c>
      <c r="V7" s="101">
        <v>4.66</v>
      </c>
      <c r="W7" s="112">
        <v>13</v>
      </c>
      <c r="X7" s="101">
        <v>58.797164501004133</v>
      </c>
      <c r="Y7" s="101">
        <v>49.068595710238768</v>
      </c>
      <c r="Z7" s="111">
        <v>162501</v>
      </c>
      <c r="AA7" s="96">
        <v>64753</v>
      </c>
      <c r="AB7" s="96">
        <v>61196</v>
      </c>
      <c r="AC7" s="111">
        <v>36552</v>
      </c>
      <c r="AD7" s="96">
        <v>153083</v>
      </c>
      <c r="AE7" s="111">
        <v>133499</v>
      </c>
      <c r="AF7" s="206">
        <v>19584</v>
      </c>
      <c r="AG7" s="206"/>
      <c r="AH7" s="96">
        <v>48609</v>
      </c>
      <c r="AI7" s="96">
        <v>33925</v>
      </c>
      <c r="AJ7" s="111">
        <v>14684</v>
      </c>
      <c r="AK7" s="96">
        <v>242526</v>
      </c>
      <c r="AL7" s="96">
        <v>191032</v>
      </c>
      <c r="AM7" s="111">
        <v>19053</v>
      </c>
      <c r="AN7" s="96">
        <v>32441</v>
      </c>
      <c r="AO7" s="96">
        <v>578</v>
      </c>
      <c r="AP7" s="111">
        <v>314</v>
      </c>
      <c r="AQ7" s="96" t="s">
        <v>52</v>
      </c>
      <c r="AR7" s="96">
        <v>252</v>
      </c>
      <c r="AS7" s="111">
        <v>13218</v>
      </c>
      <c r="AT7" s="96">
        <v>6867</v>
      </c>
      <c r="AU7" s="96">
        <v>5167</v>
      </c>
      <c r="AV7" s="111">
        <v>1184</v>
      </c>
      <c r="AW7" s="96">
        <v>5409</v>
      </c>
      <c r="AX7" s="96">
        <v>3793</v>
      </c>
      <c r="AY7" s="111">
        <v>718</v>
      </c>
      <c r="AZ7" s="202">
        <v>606</v>
      </c>
      <c r="BA7" s="202"/>
      <c r="BB7" s="96">
        <v>10</v>
      </c>
      <c r="BC7" s="111">
        <v>11</v>
      </c>
      <c r="BD7" s="96">
        <v>47</v>
      </c>
      <c r="BE7" s="96">
        <v>8</v>
      </c>
      <c r="BF7" s="111">
        <v>191</v>
      </c>
      <c r="BG7" s="96">
        <v>25</v>
      </c>
      <c r="BH7" s="96">
        <v>34010449</v>
      </c>
      <c r="BI7" s="111">
        <v>21116504</v>
      </c>
      <c r="BJ7" s="96">
        <v>12246266</v>
      </c>
      <c r="BK7" s="96">
        <v>647679</v>
      </c>
      <c r="BL7" s="111">
        <v>882431</v>
      </c>
      <c r="BM7" s="106">
        <v>129030.28200000001</v>
      </c>
      <c r="BN7" s="106">
        <v>146221.38388157263</v>
      </c>
      <c r="BO7" s="111">
        <v>110245643</v>
      </c>
      <c r="BP7" s="106">
        <v>242511.76800000001</v>
      </c>
      <c r="BQ7" s="106">
        <v>2199.7401566246026</v>
      </c>
    </row>
    <row r="8" spans="1:72" ht="25.5" customHeight="1" thickBot="1" x14ac:dyDescent="0.25">
      <c r="A8" s="98">
        <v>1375</v>
      </c>
      <c r="B8" s="104">
        <v>44</v>
      </c>
      <c r="C8" s="105">
        <v>215</v>
      </c>
      <c r="D8" s="104">
        <v>3</v>
      </c>
      <c r="E8" s="104">
        <v>23626397</v>
      </c>
      <c r="F8" s="105">
        <v>15246259</v>
      </c>
      <c r="G8" s="104">
        <v>5971789</v>
      </c>
      <c r="H8" s="104">
        <v>2408349</v>
      </c>
      <c r="I8" s="105">
        <v>30566854</v>
      </c>
      <c r="J8" s="104">
        <v>54193251</v>
      </c>
      <c r="K8" s="151">
        <v>78.473360855138324</v>
      </c>
      <c r="L8" s="96">
        <v>24558921</v>
      </c>
      <c r="M8" s="96">
        <v>15878232</v>
      </c>
      <c r="N8" s="111">
        <v>6271627</v>
      </c>
      <c r="O8" s="96">
        <v>2409062</v>
      </c>
      <c r="P8" s="96">
        <v>31792775</v>
      </c>
      <c r="Q8" s="111">
        <v>56351696</v>
      </c>
      <c r="R8" s="106">
        <v>5521</v>
      </c>
      <c r="S8" s="106">
        <v>22000418.317964353</v>
      </c>
      <c r="T8" s="155">
        <v>3984.8611334838529</v>
      </c>
      <c r="U8" s="101">
        <v>65.737243129037196</v>
      </c>
      <c r="V8" s="101">
        <v>4.3099999999999996</v>
      </c>
      <c r="W8" s="112">
        <v>11</v>
      </c>
      <c r="X8" s="101">
        <v>53.467785632296071</v>
      </c>
      <c r="Y8" s="101">
        <v>54.755116826661833</v>
      </c>
      <c r="Z8" s="111">
        <v>196605</v>
      </c>
      <c r="AA8" s="96">
        <v>78269</v>
      </c>
      <c r="AB8" s="96">
        <v>75269</v>
      </c>
      <c r="AC8" s="111">
        <v>43067</v>
      </c>
      <c r="AD8" s="96">
        <v>184340</v>
      </c>
      <c r="AE8" s="111">
        <v>162219</v>
      </c>
      <c r="AF8" s="206">
        <v>22121</v>
      </c>
      <c r="AG8" s="206"/>
      <c r="AH8" s="96">
        <v>62450</v>
      </c>
      <c r="AI8" s="96">
        <v>42963</v>
      </c>
      <c r="AJ8" s="111">
        <v>19487</v>
      </c>
      <c r="AK8" s="96">
        <v>301839</v>
      </c>
      <c r="AL8" s="96">
        <v>237648</v>
      </c>
      <c r="AM8" s="111">
        <v>30175</v>
      </c>
      <c r="AN8" s="96">
        <v>34016</v>
      </c>
      <c r="AO8" s="96">
        <v>585</v>
      </c>
      <c r="AP8" s="111">
        <v>363</v>
      </c>
      <c r="AQ8" s="96" t="s">
        <v>52</v>
      </c>
      <c r="AR8" s="96">
        <v>255</v>
      </c>
      <c r="AS8" s="111">
        <v>15899</v>
      </c>
      <c r="AT8" s="96">
        <v>8796</v>
      </c>
      <c r="AU8" s="96">
        <v>5725</v>
      </c>
      <c r="AV8" s="111">
        <v>1378</v>
      </c>
      <c r="AW8" s="96">
        <v>5914</v>
      </c>
      <c r="AX8" s="96">
        <v>4041</v>
      </c>
      <c r="AY8" s="111">
        <v>838</v>
      </c>
      <c r="AZ8" s="202">
        <v>687</v>
      </c>
      <c r="BA8" s="202"/>
      <c r="BB8" s="96">
        <v>8</v>
      </c>
      <c r="BC8" s="111">
        <v>14</v>
      </c>
      <c r="BD8" s="96">
        <v>54</v>
      </c>
      <c r="BE8" s="96">
        <v>10</v>
      </c>
      <c r="BF8" s="111">
        <v>219</v>
      </c>
      <c r="BG8" s="96">
        <v>43</v>
      </c>
      <c r="BH8" s="96">
        <v>38547552</v>
      </c>
      <c r="BI8" s="111">
        <v>23500134</v>
      </c>
      <c r="BJ8" s="96">
        <v>14406135</v>
      </c>
      <c r="BK8" s="96">
        <v>641283</v>
      </c>
      <c r="BL8" s="111">
        <v>969827</v>
      </c>
      <c r="BM8" s="106">
        <v>229230.024</v>
      </c>
      <c r="BN8" s="106">
        <v>236361.76761422399</v>
      </c>
      <c r="BO8" s="111">
        <v>124096224</v>
      </c>
      <c r="BP8" s="106">
        <v>376609.37400000001</v>
      </c>
      <c r="BQ8" s="106">
        <v>3034.8173527020454</v>
      </c>
    </row>
    <row r="9" spans="1:72" ht="20.25" thickBot="1" x14ac:dyDescent="0.25">
      <c r="A9" s="98">
        <v>1376</v>
      </c>
      <c r="B9" s="104">
        <v>46</v>
      </c>
      <c r="C9" s="105">
        <v>216</v>
      </c>
      <c r="D9" s="104">
        <v>8</v>
      </c>
      <c r="E9" s="104">
        <v>26169778</v>
      </c>
      <c r="F9" s="105">
        <v>16552196</v>
      </c>
      <c r="G9" s="104">
        <v>7073933</v>
      </c>
      <c r="H9" s="104">
        <v>2543649</v>
      </c>
      <c r="I9" s="105">
        <v>34153010</v>
      </c>
      <c r="J9" s="104">
        <v>60322788</v>
      </c>
      <c r="K9" s="151">
        <v>96.063153380795342</v>
      </c>
      <c r="L9" s="96">
        <v>27349518</v>
      </c>
      <c r="M9" s="96">
        <v>17409094</v>
      </c>
      <c r="N9" s="111">
        <v>7391986</v>
      </c>
      <c r="O9" s="96">
        <v>2548438</v>
      </c>
      <c r="P9" s="96">
        <v>35445410</v>
      </c>
      <c r="Q9" s="111">
        <v>62794928</v>
      </c>
      <c r="R9" s="106">
        <v>6341</v>
      </c>
      <c r="S9" s="106">
        <v>22928944.703510929</v>
      </c>
      <c r="T9" s="155">
        <v>3615.9824481171627</v>
      </c>
      <c r="U9" s="101">
        <v>64.804275822655271</v>
      </c>
      <c r="V9" s="101">
        <v>4</v>
      </c>
      <c r="W9" s="112">
        <v>10</v>
      </c>
      <c r="X9" s="101">
        <v>51.939435555068286</v>
      </c>
      <c r="Y9" s="101">
        <v>54.661094464595493</v>
      </c>
      <c r="Z9" s="111">
        <v>224808</v>
      </c>
      <c r="AA9" s="96">
        <v>87172</v>
      </c>
      <c r="AB9" s="96">
        <v>85931</v>
      </c>
      <c r="AC9" s="111">
        <v>51705</v>
      </c>
      <c r="AD9" s="96">
        <v>209834</v>
      </c>
      <c r="AE9" s="111">
        <v>181554</v>
      </c>
      <c r="AF9" s="206">
        <v>28280</v>
      </c>
      <c r="AG9" s="206"/>
      <c r="AH9" s="96">
        <v>75457</v>
      </c>
      <c r="AI9" s="96">
        <v>51377</v>
      </c>
      <c r="AJ9" s="111">
        <v>24080</v>
      </c>
      <c r="AK9" s="96">
        <v>346247</v>
      </c>
      <c r="AL9" s="96">
        <v>284141</v>
      </c>
      <c r="AM9" s="111">
        <v>35119</v>
      </c>
      <c r="AN9" s="96">
        <v>26987</v>
      </c>
      <c r="AO9" s="96">
        <v>609</v>
      </c>
      <c r="AP9" s="111">
        <v>376</v>
      </c>
      <c r="AQ9" s="96">
        <v>8</v>
      </c>
      <c r="AR9" s="96">
        <v>4240</v>
      </c>
      <c r="AS9" s="111">
        <v>17718</v>
      </c>
      <c r="AT9" s="96">
        <v>10107</v>
      </c>
      <c r="AU9" s="96">
        <v>6215</v>
      </c>
      <c r="AV9" s="111">
        <v>1396</v>
      </c>
      <c r="AW9" s="96">
        <v>6330</v>
      </c>
      <c r="AX9" s="96">
        <v>4354</v>
      </c>
      <c r="AY9" s="111">
        <v>986</v>
      </c>
      <c r="AZ9" s="202">
        <v>491</v>
      </c>
      <c r="BA9" s="202"/>
      <c r="BB9" s="96">
        <v>10</v>
      </c>
      <c r="BC9" s="111">
        <v>43</v>
      </c>
      <c r="BD9" s="96">
        <v>94</v>
      </c>
      <c r="BE9" s="96">
        <v>15</v>
      </c>
      <c r="BF9" s="111">
        <v>284</v>
      </c>
      <c r="BG9" s="96">
        <v>53</v>
      </c>
      <c r="BH9" s="96">
        <v>39918667</v>
      </c>
      <c r="BI9" s="111">
        <v>24962957</v>
      </c>
      <c r="BJ9" s="96">
        <v>13945567</v>
      </c>
      <c r="BK9" s="96">
        <v>1010143</v>
      </c>
      <c r="BL9" s="111">
        <v>974924</v>
      </c>
      <c r="BM9" s="106">
        <v>334386.42700000003</v>
      </c>
      <c r="BN9" s="106">
        <v>342987.17335915414</v>
      </c>
      <c r="BO9" s="111">
        <v>125631880</v>
      </c>
      <c r="BP9" s="106">
        <v>496165.93300000002</v>
      </c>
      <c r="BQ9" s="106">
        <v>3949.3632746720018</v>
      </c>
    </row>
    <row r="10" spans="1:72" ht="20.25" thickBot="1" x14ac:dyDescent="0.25">
      <c r="A10" s="98">
        <v>1377</v>
      </c>
      <c r="B10" s="104">
        <v>47</v>
      </c>
      <c r="C10" s="105">
        <v>227</v>
      </c>
      <c r="D10" s="104">
        <v>8</v>
      </c>
      <c r="E10" s="104">
        <v>26872778</v>
      </c>
      <c r="F10" s="105">
        <v>16662791</v>
      </c>
      <c r="G10" s="104">
        <v>7652807</v>
      </c>
      <c r="H10" s="104">
        <v>2557180</v>
      </c>
      <c r="I10" s="105">
        <v>34402263</v>
      </c>
      <c r="J10" s="104">
        <v>61275041</v>
      </c>
      <c r="K10" s="151">
        <v>95.848561095458777</v>
      </c>
      <c r="L10" s="96">
        <v>28183244</v>
      </c>
      <c r="M10" s="96">
        <v>17560459</v>
      </c>
      <c r="N10" s="111">
        <v>8058169</v>
      </c>
      <c r="O10" s="96">
        <v>2564616</v>
      </c>
      <c r="P10" s="96">
        <v>35745771</v>
      </c>
      <c r="Q10" s="111">
        <v>63929015</v>
      </c>
      <c r="R10" s="106">
        <v>6412</v>
      </c>
      <c r="S10" s="106">
        <v>23947457.825336084</v>
      </c>
      <c r="T10" s="155">
        <v>3734.7875585365073</v>
      </c>
      <c r="U10" s="101">
        <v>65.682796245909785</v>
      </c>
      <c r="V10" s="101">
        <v>3.8</v>
      </c>
      <c r="W10" s="112">
        <v>10</v>
      </c>
      <c r="X10" s="101">
        <v>47.811189128887499</v>
      </c>
      <c r="Y10" s="101">
        <v>61.79132875857767</v>
      </c>
      <c r="Z10" s="111">
        <v>246998</v>
      </c>
      <c r="AA10" s="96">
        <v>97764</v>
      </c>
      <c r="AB10" s="96">
        <v>91372</v>
      </c>
      <c r="AC10" s="111">
        <v>57862</v>
      </c>
      <c r="AD10" s="96">
        <v>232963</v>
      </c>
      <c r="AE10" s="111">
        <v>198870</v>
      </c>
      <c r="AF10" s="206">
        <v>34093</v>
      </c>
      <c r="AG10" s="206"/>
      <c r="AH10" s="96">
        <v>84285</v>
      </c>
      <c r="AI10" s="96">
        <v>54310</v>
      </c>
      <c r="AJ10" s="111">
        <v>29975</v>
      </c>
      <c r="AK10" s="96">
        <v>395493</v>
      </c>
      <c r="AL10" s="96">
        <v>325859</v>
      </c>
      <c r="AM10" s="111">
        <v>44711</v>
      </c>
      <c r="AN10" s="96">
        <v>24923</v>
      </c>
      <c r="AO10" s="96">
        <v>609</v>
      </c>
      <c r="AP10" s="111">
        <v>425</v>
      </c>
      <c r="AQ10" s="96">
        <v>9</v>
      </c>
      <c r="AR10" s="96">
        <v>4121</v>
      </c>
      <c r="AS10" s="111">
        <v>17091</v>
      </c>
      <c r="AT10" s="96">
        <v>9863</v>
      </c>
      <c r="AU10" s="96">
        <v>5946</v>
      </c>
      <c r="AV10" s="111">
        <v>1282</v>
      </c>
      <c r="AW10" s="96">
        <v>6194</v>
      </c>
      <c r="AX10" s="96">
        <v>4256</v>
      </c>
      <c r="AY10" s="111">
        <v>960</v>
      </c>
      <c r="AZ10" s="202">
        <v>483</v>
      </c>
      <c r="BA10" s="202"/>
      <c r="BB10" s="96">
        <v>15</v>
      </c>
      <c r="BC10" s="111">
        <v>51</v>
      </c>
      <c r="BD10" s="96">
        <v>104</v>
      </c>
      <c r="BE10" s="96">
        <v>17</v>
      </c>
      <c r="BF10" s="111">
        <v>274</v>
      </c>
      <c r="BG10" s="96">
        <v>34</v>
      </c>
      <c r="BH10" s="96">
        <v>43780905</v>
      </c>
      <c r="BI10" s="111">
        <v>27281891</v>
      </c>
      <c r="BJ10" s="96">
        <v>15725735</v>
      </c>
      <c r="BK10" s="96">
        <v>773279</v>
      </c>
      <c r="BL10" s="111">
        <v>1096412</v>
      </c>
      <c r="BM10" s="106">
        <v>448589.20400000003</v>
      </c>
      <c r="BN10" s="106">
        <v>409142.91707861645</v>
      </c>
      <c r="BO10" s="111">
        <v>139719895</v>
      </c>
      <c r="BP10" s="106">
        <v>671066.55599999998</v>
      </c>
      <c r="BQ10" s="106">
        <v>4802.9420291219085</v>
      </c>
    </row>
    <row r="11" spans="1:72" ht="20.25" thickBot="1" x14ac:dyDescent="0.25">
      <c r="A11" s="98">
        <v>1378</v>
      </c>
      <c r="B11" s="104">
        <v>48</v>
      </c>
      <c r="C11" s="105">
        <v>232</v>
      </c>
      <c r="D11" s="104">
        <v>10</v>
      </c>
      <c r="E11" s="104">
        <v>28991099</v>
      </c>
      <c r="F11" s="105">
        <v>18020535</v>
      </c>
      <c r="G11" s="104">
        <v>8394429</v>
      </c>
      <c r="H11" s="104">
        <v>2576135</v>
      </c>
      <c r="I11" s="105">
        <v>39106094</v>
      </c>
      <c r="J11" s="104">
        <v>68097193</v>
      </c>
      <c r="K11" s="151">
        <v>96.230870058311098</v>
      </c>
      <c r="L11" s="96">
        <v>30371127</v>
      </c>
      <c r="M11" s="96">
        <v>19019190</v>
      </c>
      <c r="N11" s="111">
        <v>8764396</v>
      </c>
      <c r="O11" s="96">
        <v>2587541</v>
      </c>
      <c r="P11" s="96">
        <v>40393268</v>
      </c>
      <c r="Q11" s="111">
        <v>70764395</v>
      </c>
      <c r="R11" s="106">
        <v>6428</v>
      </c>
      <c r="S11" s="106">
        <v>24529918.562037978</v>
      </c>
      <c r="T11" s="155">
        <v>3816.1043189231455</v>
      </c>
      <c r="U11" s="101">
        <v>69.400833964209895</v>
      </c>
      <c r="V11" s="101">
        <v>3.69</v>
      </c>
      <c r="W11" s="112">
        <v>9</v>
      </c>
      <c r="X11" s="101">
        <v>38.960778752641737</v>
      </c>
      <c r="Y11" s="101">
        <v>68.01680149346609</v>
      </c>
      <c r="Z11" s="111">
        <v>254843</v>
      </c>
      <c r="AA11" s="96">
        <v>108489</v>
      </c>
      <c r="AB11" s="96">
        <v>94367</v>
      </c>
      <c r="AC11" s="111">
        <v>51987</v>
      </c>
      <c r="AD11" s="96">
        <v>250434</v>
      </c>
      <c r="AE11" s="111">
        <v>216702</v>
      </c>
      <c r="AF11" s="206">
        <v>33732</v>
      </c>
      <c r="AG11" s="206"/>
      <c r="AH11" s="96">
        <v>95325</v>
      </c>
      <c r="AI11" s="96">
        <v>59373</v>
      </c>
      <c r="AJ11" s="111">
        <v>35952</v>
      </c>
      <c r="AK11" s="96">
        <v>431054</v>
      </c>
      <c r="AL11" s="96">
        <v>353562</v>
      </c>
      <c r="AM11" s="111">
        <v>43341</v>
      </c>
      <c r="AN11" s="96">
        <v>34151</v>
      </c>
      <c r="AO11" s="96">
        <v>610</v>
      </c>
      <c r="AP11" s="111">
        <v>448</v>
      </c>
      <c r="AQ11" s="96">
        <v>8</v>
      </c>
      <c r="AR11" s="96">
        <v>4262</v>
      </c>
      <c r="AS11" s="111">
        <v>17935</v>
      </c>
      <c r="AT11" s="96">
        <v>10299</v>
      </c>
      <c r="AU11" s="96">
        <v>6333</v>
      </c>
      <c r="AV11" s="111">
        <v>1303</v>
      </c>
      <c r="AW11" s="96">
        <v>6826</v>
      </c>
      <c r="AX11" s="96">
        <v>4698</v>
      </c>
      <c r="AY11" s="111">
        <v>1060</v>
      </c>
      <c r="AZ11" s="202">
        <v>538</v>
      </c>
      <c r="BA11" s="202"/>
      <c r="BB11" s="96">
        <v>15</v>
      </c>
      <c r="BC11" s="111">
        <v>67</v>
      </c>
      <c r="BD11" s="96">
        <v>130</v>
      </c>
      <c r="BE11" s="96">
        <v>17</v>
      </c>
      <c r="BF11" s="111">
        <v>252</v>
      </c>
      <c r="BG11" s="96">
        <v>49</v>
      </c>
      <c r="BH11" s="96">
        <v>51119757</v>
      </c>
      <c r="BI11" s="111">
        <v>31417387</v>
      </c>
      <c r="BJ11" s="96">
        <v>18856943</v>
      </c>
      <c r="BK11" s="96">
        <v>845427</v>
      </c>
      <c r="BL11" s="111">
        <v>1285383</v>
      </c>
      <c r="BM11" s="106">
        <v>649538.02899999998</v>
      </c>
      <c r="BN11" s="106">
        <v>505326.45055987209</v>
      </c>
      <c r="BO11" s="111">
        <v>159631040</v>
      </c>
      <c r="BP11" s="106">
        <v>935321.40300000005</v>
      </c>
      <c r="BQ11" s="106">
        <v>5859.2702459371303</v>
      </c>
    </row>
    <row r="12" spans="1:72" ht="20.25" thickBot="1" x14ac:dyDescent="0.25">
      <c r="A12" s="98">
        <v>1379</v>
      </c>
      <c r="B12" s="104">
        <v>51</v>
      </c>
      <c r="C12" s="105">
        <v>240</v>
      </c>
      <c r="D12" s="104">
        <v>11</v>
      </c>
      <c r="E12" s="104">
        <v>32186804</v>
      </c>
      <c r="F12" s="105">
        <v>19708644</v>
      </c>
      <c r="G12" s="104">
        <v>9622012</v>
      </c>
      <c r="H12" s="104">
        <v>2856148</v>
      </c>
      <c r="I12" s="105">
        <v>43324179</v>
      </c>
      <c r="J12" s="104">
        <v>75510983</v>
      </c>
      <c r="K12" s="151">
        <v>95.880307533193957</v>
      </c>
      <c r="L12" s="96">
        <v>33701921</v>
      </c>
      <c r="M12" s="96">
        <v>20801413</v>
      </c>
      <c r="N12" s="111">
        <v>10033601</v>
      </c>
      <c r="O12" s="96">
        <v>2866907</v>
      </c>
      <c r="P12" s="96">
        <v>45053545</v>
      </c>
      <c r="Q12" s="111">
        <v>78755466</v>
      </c>
      <c r="R12" s="106">
        <v>6884</v>
      </c>
      <c r="S12" s="106">
        <v>25121294.074423246</v>
      </c>
      <c r="T12" s="155">
        <v>3649.2292380045387</v>
      </c>
      <c r="U12" s="101">
        <v>70.793262833734019</v>
      </c>
      <c r="V12" s="101">
        <v>3.479502179841492</v>
      </c>
      <c r="W12" s="112">
        <v>9</v>
      </c>
      <c r="X12" s="101">
        <v>34.498863883265273</v>
      </c>
      <c r="Y12" s="101">
        <v>71.53791400348635</v>
      </c>
      <c r="Z12" s="111">
        <v>294803</v>
      </c>
      <c r="AA12" s="96">
        <v>127617</v>
      </c>
      <c r="AB12" s="96">
        <v>101461</v>
      </c>
      <c r="AC12" s="111">
        <v>65725</v>
      </c>
      <c r="AD12" s="96">
        <v>289601</v>
      </c>
      <c r="AE12" s="111">
        <v>251578</v>
      </c>
      <c r="AF12" s="206">
        <v>38023</v>
      </c>
      <c r="AG12" s="206"/>
      <c r="AH12" s="96">
        <v>105053</v>
      </c>
      <c r="AI12" s="96">
        <v>61157</v>
      </c>
      <c r="AJ12" s="111">
        <v>43896</v>
      </c>
      <c r="AK12" s="96">
        <v>488504</v>
      </c>
      <c r="AL12" s="96">
        <v>392593</v>
      </c>
      <c r="AM12" s="111">
        <v>55784</v>
      </c>
      <c r="AN12" s="96">
        <v>40127</v>
      </c>
      <c r="AO12" s="96">
        <v>628</v>
      </c>
      <c r="AP12" s="111">
        <v>493</v>
      </c>
      <c r="AQ12" s="96">
        <v>7</v>
      </c>
      <c r="AR12" s="96">
        <v>4389</v>
      </c>
      <c r="AS12" s="111">
        <v>21981</v>
      </c>
      <c r="AT12" s="96">
        <v>13360</v>
      </c>
      <c r="AU12" s="96">
        <v>7032</v>
      </c>
      <c r="AV12" s="111">
        <v>1589</v>
      </c>
      <c r="AW12" s="96">
        <v>7655</v>
      </c>
      <c r="AX12" s="96">
        <v>5257</v>
      </c>
      <c r="AY12" s="111">
        <v>1172</v>
      </c>
      <c r="AZ12" s="202">
        <v>640</v>
      </c>
      <c r="BA12" s="202"/>
      <c r="BB12" s="96">
        <v>19</v>
      </c>
      <c r="BC12" s="111">
        <v>81</v>
      </c>
      <c r="BD12" s="96">
        <v>149</v>
      </c>
      <c r="BE12" s="96">
        <v>19</v>
      </c>
      <c r="BF12" s="111">
        <v>279</v>
      </c>
      <c r="BG12" s="96">
        <v>39</v>
      </c>
      <c r="BH12" s="96">
        <v>43395200</v>
      </c>
      <c r="BI12" s="111">
        <v>26394263</v>
      </c>
      <c r="BJ12" s="96">
        <v>16270238</v>
      </c>
      <c r="BK12" s="96">
        <v>730699</v>
      </c>
      <c r="BL12" s="111">
        <v>1114702</v>
      </c>
      <c r="BM12" s="106">
        <v>671040.04700000002</v>
      </c>
      <c r="BN12" s="106">
        <v>601990.52930738439</v>
      </c>
      <c r="BO12" s="111">
        <v>143699103</v>
      </c>
      <c r="BP12" s="106">
        <v>1098815.5719999999</v>
      </c>
      <c r="BQ12" s="106">
        <v>7646.6418304643139</v>
      </c>
    </row>
    <row r="13" spans="1:72" ht="20.25" thickBot="1" x14ac:dyDescent="0.25">
      <c r="A13" s="98">
        <v>1380</v>
      </c>
      <c r="B13" s="104">
        <v>55</v>
      </c>
      <c r="C13" s="105">
        <v>246</v>
      </c>
      <c r="D13" s="104">
        <v>12</v>
      </c>
      <c r="E13" s="104">
        <v>34478153</v>
      </c>
      <c r="F13" s="105">
        <v>21088501</v>
      </c>
      <c r="G13" s="104">
        <v>10374746</v>
      </c>
      <c r="H13" s="104">
        <v>3014906</v>
      </c>
      <c r="I13" s="105">
        <v>46217175</v>
      </c>
      <c r="J13" s="104">
        <v>80695328</v>
      </c>
      <c r="K13" s="151">
        <v>95.992112726721629</v>
      </c>
      <c r="L13" s="96">
        <v>36167744</v>
      </c>
      <c r="M13" s="96">
        <v>22187421</v>
      </c>
      <c r="N13" s="111">
        <v>10946037</v>
      </c>
      <c r="O13" s="96">
        <v>3034286</v>
      </c>
      <c r="P13" s="96">
        <v>47896796</v>
      </c>
      <c r="Q13" s="111">
        <v>84064540</v>
      </c>
      <c r="R13" s="106">
        <v>7526</v>
      </c>
      <c r="S13" s="106">
        <v>26268166.098660108</v>
      </c>
      <c r="T13" s="155">
        <v>3490.3223622987121</v>
      </c>
      <c r="U13" s="101">
        <v>71.27</v>
      </c>
      <c r="V13" s="101">
        <v>3.35</v>
      </c>
      <c r="W13" s="112">
        <v>9</v>
      </c>
      <c r="X13" s="101">
        <v>32.457895200042245</v>
      </c>
      <c r="Y13" s="101">
        <v>75.488971565240504</v>
      </c>
      <c r="Z13" s="111">
        <v>335467</v>
      </c>
      <c r="AA13" s="96">
        <v>132670</v>
      </c>
      <c r="AB13" s="96">
        <v>115242</v>
      </c>
      <c r="AC13" s="111">
        <v>87555</v>
      </c>
      <c r="AD13" s="96">
        <v>328970</v>
      </c>
      <c r="AE13" s="111">
        <v>280284</v>
      </c>
      <c r="AF13" s="206">
        <v>48686</v>
      </c>
      <c r="AG13" s="206"/>
      <c r="AH13" s="96">
        <v>122628</v>
      </c>
      <c r="AI13" s="96">
        <v>68115</v>
      </c>
      <c r="AJ13" s="111">
        <v>54513</v>
      </c>
      <c r="AK13" s="96">
        <v>565689</v>
      </c>
      <c r="AL13" s="96">
        <v>433674</v>
      </c>
      <c r="AM13" s="111">
        <v>83255</v>
      </c>
      <c r="AN13" s="96">
        <v>48760</v>
      </c>
      <c r="AO13" s="96">
        <v>639</v>
      </c>
      <c r="AP13" s="111">
        <v>535</v>
      </c>
      <c r="AQ13" s="96">
        <v>17</v>
      </c>
      <c r="AR13" s="96">
        <v>4293</v>
      </c>
      <c r="AS13" s="111">
        <v>25558</v>
      </c>
      <c r="AT13" s="96">
        <v>15530</v>
      </c>
      <c r="AU13" s="96">
        <v>8001</v>
      </c>
      <c r="AV13" s="111">
        <v>2027</v>
      </c>
      <c r="AW13" s="96">
        <v>8801</v>
      </c>
      <c r="AX13" s="96">
        <v>5664</v>
      </c>
      <c r="AY13" s="111">
        <v>1433</v>
      </c>
      <c r="AZ13" s="202">
        <v>847</v>
      </c>
      <c r="BA13" s="202"/>
      <c r="BB13" s="96">
        <v>23</v>
      </c>
      <c r="BC13" s="111">
        <v>100</v>
      </c>
      <c r="BD13" s="96">
        <v>150</v>
      </c>
      <c r="BE13" s="96">
        <v>20</v>
      </c>
      <c r="BF13" s="111">
        <v>493</v>
      </c>
      <c r="BG13" s="96">
        <v>71</v>
      </c>
      <c r="BH13" s="96">
        <v>46017875</v>
      </c>
      <c r="BI13" s="111">
        <v>28252704</v>
      </c>
      <c r="BJ13" s="96">
        <v>16918528</v>
      </c>
      <c r="BK13" s="96">
        <v>846643</v>
      </c>
      <c r="BL13" s="111">
        <v>1080720</v>
      </c>
      <c r="BM13" s="106">
        <v>766314.79224700015</v>
      </c>
      <c r="BN13" s="106">
        <v>709078.01488544676</v>
      </c>
      <c r="BO13" s="111">
        <v>146931511</v>
      </c>
      <c r="BP13" s="106">
        <v>1408367.9163229999</v>
      </c>
      <c r="BQ13" s="106">
        <v>9585.1999801662696</v>
      </c>
    </row>
    <row r="14" spans="1:72" ht="20.25" thickBot="1" x14ac:dyDescent="0.25">
      <c r="A14" s="98">
        <v>1381</v>
      </c>
      <c r="B14" s="104">
        <v>62</v>
      </c>
      <c r="C14" s="105">
        <v>257</v>
      </c>
      <c r="D14" s="104">
        <v>9</v>
      </c>
      <c r="E14" s="104">
        <v>35892105</v>
      </c>
      <c r="F14" s="105">
        <v>22083472</v>
      </c>
      <c r="G14" s="104">
        <v>10763187</v>
      </c>
      <c r="H14" s="104">
        <v>3045446</v>
      </c>
      <c r="I14" s="105">
        <v>44423672</v>
      </c>
      <c r="J14" s="104">
        <v>80315777</v>
      </c>
      <c r="K14" s="151">
        <v>95.771447976114828</v>
      </c>
      <c r="L14" s="96">
        <v>37432097</v>
      </c>
      <c r="M14" s="96">
        <v>23093596</v>
      </c>
      <c r="N14" s="111">
        <v>11283997</v>
      </c>
      <c r="O14" s="96">
        <v>3054504</v>
      </c>
      <c r="P14" s="96">
        <v>46429825</v>
      </c>
      <c r="Q14" s="111">
        <v>83861922</v>
      </c>
      <c r="R14" s="106">
        <v>8489</v>
      </c>
      <c r="S14" s="106">
        <v>26645751.422729291</v>
      </c>
      <c r="T14" s="155">
        <v>3138.8563344009058</v>
      </c>
      <c r="U14" s="101">
        <v>71.450159052038714</v>
      </c>
      <c r="V14" s="101">
        <v>3.3661584419041422</v>
      </c>
      <c r="W14" s="112">
        <v>13</v>
      </c>
      <c r="X14" s="101">
        <v>32.335359331174246</v>
      </c>
      <c r="Y14" s="101">
        <v>71.691483095770991</v>
      </c>
      <c r="Z14" s="111">
        <v>352775</v>
      </c>
      <c r="AA14" s="96">
        <v>85337</v>
      </c>
      <c r="AB14" s="96">
        <v>115674</v>
      </c>
      <c r="AC14" s="111">
        <v>151764</v>
      </c>
      <c r="AD14" s="96">
        <v>338428</v>
      </c>
      <c r="AE14" s="111">
        <v>272135</v>
      </c>
      <c r="AF14" s="206">
        <v>66293</v>
      </c>
      <c r="AG14" s="206"/>
      <c r="AH14" s="96">
        <v>134372</v>
      </c>
      <c r="AI14" s="96">
        <v>76402</v>
      </c>
      <c r="AJ14" s="111">
        <v>57970</v>
      </c>
      <c r="AK14" s="96">
        <v>610113</v>
      </c>
      <c r="AL14" s="96">
        <v>456955</v>
      </c>
      <c r="AM14" s="111">
        <v>108613</v>
      </c>
      <c r="AN14" s="96">
        <v>44545</v>
      </c>
      <c r="AO14" s="96">
        <v>631</v>
      </c>
      <c r="AP14" s="111">
        <v>754</v>
      </c>
      <c r="AQ14" s="96">
        <v>27</v>
      </c>
      <c r="AR14" s="96">
        <v>4377</v>
      </c>
      <c r="AS14" s="111">
        <v>27298</v>
      </c>
      <c r="AT14" s="96">
        <v>16395</v>
      </c>
      <c r="AU14" s="96">
        <v>8634</v>
      </c>
      <c r="AV14" s="111">
        <v>2269</v>
      </c>
      <c r="AW14" s="96">
        <v>9702</v>
      </c>
      <c r="AX14" s="96">
        <v>6037</v>
      </c>
      <c r="AY14" s="111">
        <v>1556</v>
      </c>
      <c r="AZ14" s="202">
        <v>1016</v>
      </c>
      <c r="BA14" s="202"/>
      <c r="BB14" s="96">
        <v>32</v>
      </c>
      <c r="BC14" s="111">
        <v>103</v>
      </c>
      <c r="BD14" s="96">
        <v>143</v>
      </c>
      <c r="BE14" s="96">
        <v>21</v>
      </c>
      <c r="BF14" s="111">
        <v>705</v>
      </c>
      <c r="BG14" s="96">
        <v>89</v>
      </c>
      <c r="BH14" s="96">
        <v>47102715</v>
      </c>
      <c r="BI14" s="111">
        <v>28971219</v>
      </c>
      <c r="BJ14" s="96">
        <v>17224867</v>
      </c>
      <c r="BK14" s="96">
        <v>906629</v>
      </c>
      <c r="BL14" s="111">
        <v>1098809</v>
      </c>
      <c r="BM14" s="106">
        <v>991156.31407999992</v>
      </c>
      <c r="BN14" s="106">
        <v>902027.84476646979</v>
      </c>
      <c r="BO14" s="111">
        <v>150372272</v>
      </c>
      <c r="BP14" s="106">
        <v>1845246.9823460001</v>
      </c>
      <c r="BQ14" s="106">
        <v>12271.191741692912</v>
      </c>
    </row>
    <row r="15" spans="1:72" ht="20.25" thickBot="1" x14ac:dyDescent="0.25">
      <c r="A15" s="98">
        <v>1382</v>
      </c>
      <c r="B15" s="104">
        <v>63</v>
      </c>
      <c r="C15" s="105">
        <v>258</v>
      </c>
      <c r="D15" s="104">
        <v>9</v>
      </c>
      <c r="E15" s="104">
        <v>37580678</v>
      </c>
      <c r="F15" s="105">
        <v>23721328</v>
      </c>
      <c r="G15" s="104">
        <v>10890973</v>
      </c>
      <c r="H15" s="104">
        <v>2968377</v>
      </c>
      <c r="I15" s="105">
        <v>47383698</v>
      </c>
      <c r="J15" s="104">
        <v>84964376</v>
      </c>
      <c r="K15" s="151">
        <v>92.609486356974159</v>
      </c>
      <c r="L15" s="96">
        <v>40520484</v>
      </c>
      <c r="M15" s="96">
        <v>25603864</v>
      </c>
      <c r="N15" s="111">
        <v>11832579</v>
      </c>
      <c r="O15" s="96">
        <v>3084041</v>
      </c>
      <c r="P15" s="96">
        <v>51224303</v>
      </c>
      <c r="Q15" s="111">
        <v>91744787</v>
      </c>
      <c r="R15" s="106">
        <v>8470</v>
      </c>
      <c r="S15" s="106">
        <v>27239075.308866691</v>
      </c>
      <c r="T15" s="155">
        <v>3215.9474980952409</v>
      </c>
      <c r="U15" s="101">
        <v>73.806484714865149</v>
      </c>
      <c r="V15" s="101">
        <v>3.3754172607692294</v>
      </c>
      <c r="W15" s="112">
        <v>13.122027277452084</v>
      </c>
      <c r="X15" s="101">
        <v>28.813389922707323</v>
      </c>
      <c r="Y15" s="101">
        <v>77.917237308146397</v>
      </c>
      <c r="Z15" s="111">
        <v>382645</v>
      </c>
      <c r="AA15" s="96">
        <v>87775</v>
      </c>
      <c r="AB15" s="96">
        <v>123234</v>
      </c>
      <c r="AC15" s="111">
        <v>171636</v>
      </c>
      <c r="AD15" s="96">
        <v>366527</v>
      </c>
      <c r="AE15" s="111">
        <v>287767</v>
      </c>
      <c r="AF15" s="206">
        <v>78760</v>
      </c>
      <c r="AG15" s="206"/>
      <c r="AH15" s="96">
        <v>154452</v>
      </c>
      <c r="AI15" s="96">
        <v>90618</v>
      </c>
      <c r="AJ15" s="111">
        <v>63834</v>
      </c>
      <c r="AK15" s="96">
        <v>654586</v>
      </c>
      <c r="AL15" s="96">
        <v>466504</v>
      </c>
      <c r="AM15" s="111">
        <v>94919</v>
      </c>
      <c r="AN15" s="96">
        <v>93163</v>
      </c>
      <c r="AO15" s="96">
        <v>644</v>
      </c>
      <c r="AP15" s="111">
        <v>806</v>
      </c>
      <c r="AQ15" s="96">
        <v>39</v>
      </c>
      <c r="AR15" s="96">
        <v>4163</v>
      </c>
      <c r="AS15" s="111">
        <v>28732</v>
      </c>
      <c r="AT15" s="96">
        <v>16803</v>
      </c>
      <c r="AU15" s="96">
        <v>9316</v>
      </c>
      <c r="AV15" s="111">
        <v>2613</v>
      </c>
      <c r="AW15" s="96">
        <v>10260</v>
      </c>
      <c r="AX15" s="96">
        <v>6123</v>
      </c>
      <c r="AY15" s="111">
        <v>1672</v>
      </c>
      <c r="AZ15" s="202">
        <v>1093</v>
      </c>
      <c r="BA15" s="202"/>
      <c r="BB15" s="96">
        <v>43</v>
      </c>
      <c r="BC15" s="111">
        <v>114</v>
      </c>
      <c r="BD15" s="96">
        <v>159</v>
      </c>
      <c r="BE15" s="96">
        <v>88</v>
      </c>
      <c r="BF15" s="111">
        <v>854</v>
      </c>
      <c r="BG15" s="96">
        <v>114</v>
      </c>
      <c r="BH15" s="96">
        <v>50708983</v>
      </c>
      <c r="BI15" s="111">
        <v>30620071</v>
      </c>
      <c r="BJ15" s="96">
        <v>19102562</v>
      </c>
      <c r="BK15" s="96">
        <v>986350</v>
      </c>
      <c r="BL15" s="111">
        <v>1329922</v>
      </c>
      <c r="BM15" s="106">
        <v>1412594.2335819998</v>
      </c>
      <c r="BN15" s="106">
        <v>1062163.219784318</v>
      </c>
      <c r="BO15" s="111">
        <v>159931347</v>
      </c>
      <c r="BP15" s="106">
        <v>2487020.5667469995</v>
      </c>
      <c r="BQ15" s="106">
        <v>15550.550992026596</v>
      </c>
    </row>
    <row r="16" spans="1:72" ht="20.25" thickBot="1" x14ac:dyDescent="0.25">
      <c r="A16" s="98">
        <v>1383</v>
      </c>
      <c r="B16" s="104">
        <v>68</v>
      </c>
      <c r="C16" s="105">
        <v>264</v>
      </c>
      <c r="D16" s="104">
        <v>6</v>
      </c>
      <c r="E16" s="104">
        <v>40226324</v>
      </c>
      <c r="F16" s="105">
        <v>25429268</v>
      </c>
      <c r="G16" s="104">
        <v>11542750</v>
      </c>
      <c r="H16" s="104">
        <v>3254306</v>
      </c>
      <c r="I16" s="105">
        <v>51130052</v>
      </c>
      <c r="J16" s="104">
        <v>91356376</v>
      </c>
      <c r="K16" s="151">
        <v>95.882413271357706</v>
      </c>
      <c r="L16" s="96">
        <v>41941648</v>
      </c>
      <c r="M16" s="96">
        <v>26584010</v>
      </c>
      <c r="N16" s="111">
        <v>12094871</v>
      </c>
      <c r="O16" s="96">
        <v>3262767</v>
      </c>
      <c r="P16" s="96">
        <v>53337948</v>
      </c>
      <c r="Q16" s="111">
        <v>95279596</v>
      </c>
      <c r="R16" s="106">
        <v>8670</v>
      </c>
      <c r="S16" s="106">
        <v>27279896.066720847</v>
      </c>
      <c r="T16" s="155">
        <v>3146.4701345698786</v>
      </c>
      <c r="U16" s="101">
        <v>73.567545864982009</v>
      </c>
      <c r="V16" s="101">
        <v>3.24121184055547</v>
      </c>
      <c r="W16" s="112">
        <v>12.319170936766096</v>
      </c>
      <c r="X16" s="101">
        <v>27.835884367193554</v>
      </c>
      <c r="Y16" s="101">
        <v>80.200576701268744</v>
      </c>
      <c r="Z16" s="111">
        <v>419392</v>
      </c>
      <c r="AA16" s="96">
        <v>73716</v>
      </c>
      <c r="AB16" s="96">
        <v>137559</v>
      </c>
      <c r="AC16" s="111">
        <v>208117</v>
      </c>
      <c r="AD16" s="96">
        <v>397012</v>
      </c>
      <c r="AE16" s="111">
        <v>303785</v>
      </c>
      <c r="AF16" s="96">
        <v>70803</v>
      </c>
      <c r="AG16" s="111">
        <v>22424</v>
      </c>
      <c r="AH16" s="96">
        <v>166475</v>
      </c>
      <c r="AI16" s="96">
        <v>98473</v>
      </c>
      <c r="AJ16" s="111">
        <v>68002</v>
      </c>
      <c r="AK16" s="96">
        <v>689663</v>
      </c>
      <c r="AL16" s="96">
        <v>492156</v>
      </c>
      <c r="AM16" s="111">
        <v>154505</v>
      </c>
      <c r="AN16" s="96">
        <v>43002</v>
      </c>
      <c r="AO16" s="96">
        <v>650</v>
      </c>
      <c r="AP16" s="111">
        <v>725</v>
      </c>
      <c r="AQ16" s="96">
        <v>48</v>
      </c>
      <c r="AR16" s="96">
        <v>4223</v>
      </c>
      <c r="AS16" s="111">
        <v>28378</v>
      </c>
      <c r="AT16" s="96">
        <v>16365</v>
      </c>
      <c r="AU16" s="96">
        <v>9490</v>
      </c>
      <c r="AV16" s="111">
        <v>2523</v>
      </c>
      <c r="AW16" s="96">
        <v>10547</v>
      </c>
      <c r="AX16" s="96">
        <v>6295</v>
      </c>
      <c r="AY16" s="111">
        <v>1729</v>
      </c>
      <c r="AZ16" s="202">
        <v>1092</v>
      </c>
      <c r="BA16" s="202"/>
      <c r="BB16" s="96">
        <v>64</v>
      </c>
      <c r="BC16" s="111">
        <v>122</v>
      </c>
      <c r="BD16" s="96">
        <v>166</v>
      </c>
      <c r="BE16" s="96">
        <v>30</v>
      </c>
      <c r="BF16" s="111">
        <v>925</v>
      </c>
      <c r="BG16" s="96">
        <v>124</v>
      </c>
      <c r="BH16" s="96">
        <v>54033929</v>
      </c>
      <c r="BI16" s="111">
        <v>31730847</v>
      </c>
      <c r="BJ16" s="96">
        <v>20960957</v>
      </c>
      <c r="BK16" s="96">
        <v>1342125</v>
      </c>
      <c r="BL16" s="111">
        <v>1484987</v>
      </c>
      <c r="BM16" s="106">
        <v>1843587.3346869999</v>
      </c>
      <c r="BN16" s="106">
        <v>1241483.8208597112</v>
      </c>
      <c r="BO16" s="111">
        <v>182762519</v>
      </c>
      <c r="BP16" s="106">
        <v>3369412.6490419991</v>
      </c>
      <c r="BQ16" s="106">
        <v>18436.015587211292</v>
      </c>
      <c r="BT16" s="108"/>
    </row>
    <row r="17" spans="1:72" ht="20.25" thickBot="1" x14ac:dyDescent="0.25">
      <c r="A17" s="98">
        <v>1384</v>
      </c>
      <c r="B17" s="104">
        <v>67</v>
      </c>
      <c r="C17" s="105">
        <v>265</v>
      </c>
      <c r="D17" s="104">
        <v>6</v>
      </c>
      <c r="E17" s="104">
        <v>41461135</v>
      </c>
      <c r="F17" s="105">
        <v>26889213</v>
      </c>
      <c r="G17" s="104">
        <v>11757745</v>
      </c>
      <c r="H17" s="104">
        <v>2814177</v>
      </c>
      <c r="I17" s="105">
        <v>53869706</v>
      </c>
      <c r="J17" s="104">
        <v>95330841</v>
      </c>
      <c r="K17" s="151">
        <v>95.024678138764372</v>
      </c>
      <c r="L17" s="96">
        <v>43787520</v>
      </c>
      <c r="M17" s="96">
        <v>28189165</v>
      </c>
      <c r="N17" s="111">
        <v>12759753</v>
      </c>
      <c r="O17" s="96">
        <v>2838602</v>
      </c>
      <c r="P17" s="96">
        <v>56534673</v>
      </c>
      <c r="Q17" s="111">
        <v>100322193</v>
      </c>
      <c r="R17" s="106">
        <v>8161</v>
      </c>
      <c r="S17" s="106">
        <v>27586677.270720802</v>
      </c>
      <c r="T17" s="155">
        <v>3380.3060005784587</v>
      </c>
      <c r="U17" s="101">
        <v>75.099999999999994</v>
      </c>
      <c r="V17" s="101">
        <v>3.1</v>
      </c>
      <c r="W17" s="112">
        <v>11</v>
      </c>
      <c r="X17" s="101">
        <v>25</v>
      </c>
      <c r="Y17" s="101">
        <v>87</v>
      </c>
      <c r="Z17" s="111">
        <v>440546</v>
      </c>
      <c r="AA17" s="96">
        <v>72033</v>
      </c>
      <c r="AB17" s="96">
        <v>135483</v>
      </c>
      <c r="AC17" s="111">
        <v>233030</v>
      </c>
      <c r="AD17" s="96">
        <v>377654</v>
      </c>
      <c r="AE17" s="111">
        <v>281057</v>
      </c>
      <c r="AF17" s="96">
        <v>82345</v>
      </c>
      <c r="AG17" s="111">
        <v>14252</v>
      </c>
      <c r="AH17" s="96">
        <v>184502</v>
      </c>
      <c r="AI17" s="96">
        <v>110547</v>
      </c>
      <c r="AJ17" s="111">
        <v>73955</v>
      </c>
      <c r="AK17" s="96">
        <v>699623</v>
      </c>
      <c r="AL17" s="96">
        <v>491008</v>
      </c>
      <c r="AM17" s="111">
        <v>167876</v>
      </c>
      <c r="AN17" s="96">
        <v>40739</v>
      </c>
      <c r="AO17" s="96">
        <v>670</v>
      </c>
      <c r="AP17" s="111">
        <v>777</v>
      </c>
      <c r="AQ17" s="96">
        <v>60</v>
      </c>
      <c r="AR17" s="96">
        <v>4107</v>
      </c>
      <c r="AS17" s="111">
        <v>28598</v>
      </c>
      <c r="AT17" s="96">
        <v>16187</v>
      </c>
      <c r="AU17" s="96">
        <v>9913</v>
      </c>
      <c r="AV17" s="111">
        <v>2498</v>
      </c>
      <c r="AW17" s="96">
        <v>11108</v>
      </c>
      <c r="AX17" s="96">
        <v>6637</v>
      </c>
      <c r="AY17" s="111">
        <v>1787</v>
      </c>
      <c r="AZ17" s="202">
        <v>1160</v>
      </c>
      <c r="BA17" s="202"/>
      <c r="BB17" s="96">
        <v>57</v>
      </c>
      <c r="BC17" s="111">
        <v>131</v>
      </c>
      <c r="BD17" s="96">
        <v>169</v>
      </c>
      <c r="BE17" s="96">
        <v>28</v>
      </c>
      <c r="BF17" s="111">
        <v>1007</v>
      </c>
      <c r="BG17" s="96">
        <v>132</v>
      </c>
      <c r="BH17" s="96">
        <v>53141100</v>
      </c>
      <c r="BI17" s="111">
        <v>30068847</v>
      </c>
      <c r="BJ17" s="96">
        <v>21720046</v>
      </c>
      <c r="BK17" s="96">
        <v>1352207</v>
      </c>
      <c r="BL17" s="111">
        <v>1548584</v>
      </c>
      <c r="BM17" s="106">
        <v>2157428.8028589999</v>
      </c>
      <c r="BN17" s="106">
        <v>1393162.2713775937</v>
      </c>
      <c r="BO17" s="111">
        <v>185819172</v>
      </c>
      <c r="BP17" s="106">
        <v>3969414.0685239998</v>
      </c>
      <c r="BQ17" s="106">
        <v>21361.703562665749</v>
      </c>
      <c r="BT17" s="108"/>
    </row>
    <row r="18" spans="1:72" ht="20.25" thickBot="1" x14ac:dyDescent="0.25">
      <c r="A18" s="98">
        <v>1385</v>
      </c>
      <c r="B18" s="104">
        <v>67</v>
      </c>
      <c r="C18" s="105">
        <v>256</v>
      </c>
      <c r="D18" s="104">
        <v>6</v>
      </c>
      <c r="E18" s="104">
        <v>43263713</v>
      </c>
      <c r="F18" s="105">
        <v>28549223</v>
      </c>
      <c r="G18" s="104">
        <v>11874651</v>
      </c>
      <c r="H18" s="104">
        <v>2839839</v>
      </c>
      <c r="I18" s="105">
        <v>55141104</v>
      </c>
      <c r="J18" s="104">
        <v>98404817</v>
      </c>
      <c r="K18" s="151">
        <v>94.773529415560446</v>
      </c>
      <c r="L18" s="96">
        <v>45191784</v>
      </c>
      <c r="M18" s="96">
        <v>29737277</v>
      </c>
      <c r="N18" s="111">
        <v>12595043</v>
      </c>
      <c r="O18" s="96">
        <v>2859464</v>
      </c>
      <c r="P18" s="96">
        <v>58639758</v>
      </c>
      <c r="Q18" s="111">
        <v>103831542</v>
      </c>
      <c r="R18" s="106">
        <v>8208</v>
      </c>
      <c r="S18" s="106">
        <v>27513233.386518665</v>
      </c>
      <c r="T18" s="155">
        <v>3352.0021182405781</v>
      </c>
      <c r="U18" s="101">
        <v>75.2</v>
      </c>
      <c r="V18" s="101">
        <v>3.09</v>
      </c>
      <c r="W18" s="112">
        <v>10.9</v>
      </c>
      <c r="X18" s="101">
        <v>24.09</v>
      </c>
      <c r="Y18" s="101">
        <v>89.08</v>
      </c>
      <c r="Z18" s="111">
        <v>451810</v>
      </c>
      <c r="AA18" s="96">
        <v>68786</v>
      </c>
      <c r="AB18" s="96">
        <v>134099</v>
      </c>
      <c r="AC18" s="111">
        <v>248925</v>
      </c>
      <c r="AD18" s="96">
        <v>401884</v>
      </c>
      <c r="AE18" s="111">
        <v>298511</v>
      </c>
      <c r="AF18" s="96">
        <v>87881</v>
      </c>
      <c r="AG18" s="111">
        <v>15492</v>
      </c>
      <c r="AH18" s="96">
        <v>193924</v>
      </c>
      <c r="AI18" s="96">
        <v>114988</v>
      </c>
      <c r="AJ18" s="111">
        <v>78936</v>
      </c>
      <c r="AK18" s="96">
        <v>716557</v>
      </c>
      <c r="AL18" s="96">
        <v>502567</v>
      </c>
      <c r="AM18" s="111">
        <v>177863</v>
      </c>
      <c r="AN18" s="96">
        <v>36127</v>
      </c>
      <c r="AO18" s="96">
        <v>673</v>
      </c>
      <c r="AP18" s="111">
        <v>840</v>
      </c>
      <c r="AQ18" s="96">
        <v>63</v>
      </c>
      <c r="AR18" s="96">
        <v>4203</v>
      </c>
      <c r="AS18" s="111">
        <v>28535</v>
      </c>
      <c r="AT18" s="96">
        <v>15559</v>
      </c>
      <c r="AU18" s="96">
        <v>10351</v>
      </c>
      <c r="AV18" s="111">
        <v>2625</v>
      </c>
      <c r="AW18" s="96">
        <v>11672</v>
      </c>
      <c r="AX18" s="96">
        <v>7002</v>
      </c>
      <c r="AY18" s="111">
        <v>1827</v>
      </c>
      <c r="AZ18" s="202">
        <v>1197</v>
      </c>
      <c r="BA18" s="202"/>
      <c r="BB18" s="96">
        <v>62</v>
      </c>
      <c r="BC18" s="111">
        <v>136</v>
      </c>
      <c r="BD18" s="96">
        <v>176</v>
      </c>
      <c r="BE18" s="96">
        <v>26</v>
      </c>
      <c r="BF18" s="111">
        <v>1110</v>
      </c>
      <c r="BG18" s="96">
        <v>136</v>
      </c>
      <c r="BH18" s="96">
        <v>53770253</v>
      </c>
      <c r="BI18" s="111">
        <v>29851884</v>
      </c>
      <c r="BJ18" s="96">
        <v>22548149</v>
      </c>
      <c r="BK18" s="96">
        <v>1370220</v>
      </c>
      <c r="BL18" s="111">
        <v>1626051</v>
      </c>
      <c r="BM18" s="106">
        <v>2602689.943</v>
      </c>
      <c r="BN18" s="106">
        <v>1600620.1176961854</v>
      </c>
      <c r="BO18" s="111">
        <v>189527958</v>
      </c>
      <c r="BP18" s="106">
        <v>4642180.3530000001</v>
      </c>
      <c r="BQ18" s="106">
        <v>24493.380301179626</v>
      </c>
      <c r="BT18" s="108"/>
    </row>
    <row r="19" spans="1:72" ht="20.25" thickBot="1" x14ac:dyDescent="0.25">
      <c r="A19" s="98">
        <v>1386</v>
      </c>
      <c r="B19" s="104">
        <v>67</v>
      </c>
      <c r="C19" s="105">
        <v>258</v>
      </c>
      <c r="D19" s="104">
        <v>7</v>
      </c>
      <c r="E19" s="104">
        <v>44066440</v>
      </c>
      <c r="F19" s="105">
        <v>29090276</v>
      </c>
      <c r="G19" s="104">
        <v>11791346</v>
      </c>
      <c r="H19" s="104">
        <v>3184818</v>
      </c>
      <c r="I19" s="105">
        <v>58247684</v>
      </c>
      <c r="J19" s="104">
        <v>102314124</v>
      </c>
      <c r="K19" s="151">
        <v>95.506272617066585</v>
      </c>
      <c r="L19" s="96">
        <v>45847414</v>
      </c>
      <c r="M19" s="96">
        <v>30312093</v>
      </c>
      <c r="N19" s="111">
        <v>12340487</v>
      </c>
      <c r="O19" s="96">
        <v>3194834</v>
      </c>
      <c r="P19" s="96">
        <v>61280758</v>
      </c>
      <c r="Q19" s="111">
        <v>107128172</v>
      </c>
      <c r="R19" s="106">
        <v>8376.5499999999993</v>
      </c>
      <c r="S19" s="106">
        <v>27567374.800305042</v>
      </c>
      <c r="T19" s="155">
        <v>3291.0177579439082</v>
      </c>
      <c r="U19" s="101">
        <v>74.89</v>
      </c>
      <c r="V19" s="101">
        <v>3.05</v>
      </c>
      <c r="W19" s="112">
        <v>10.59</v>
      </c>
      <c r="X19" s="101">
        <v>24.54</v>
      </c>
      <c r="Y19" s="101">
        <v>89.57</v>
      </c>
      <c r="Z19" s="111">
        <v>454324</v>
      </c>
      <c r="AA19" s="96">
        <v>67480</v>
      </c>
      <c r="AB19" s="96">
        <v>132488</v>
      </c>
      <c r="AC19" s="111">
        <v>254356</v>
      </c>
      <c r="AD19" s="96">
        <v>399009</v>
      </c>
      <c r="AE19" s="111">
        <v>282069</v>
      </c>
      <c r="AF19" s="96">
        <v>93816</v>
      </c>
      <c r="AG19" s="111">
        <v>23124</v>
      </c>
      <c r="AH19" s="96">
        <v>195249</v>
      </c>
      <c r="AI19" s="96">
        <v>114524</v>
      </c>
      <c r="AJ19" s="111">
        <v>80725</v>
      </c>
      <c r="AK19" s="96">
        <v>734568</v>
      </c>
      <c r="AL19" s="96">
        <v>520842</v>
      </c>
      <c r="AM19" s="111">
        <v>182611</v>
      </c>
      <c r="AN19" s="96">
        <v>31115</v>
      </c>
      <c r="AO19" s="96">
        <v>677</v>
      </c>
      <c r="AP19" s="111">
        <v>2079</v>
      </c>
      <c r="AQ19" s="96">
        <v>66</v>
      </c>
      <c r="AR19" s="96">
        <v>4240</v>
      </c>
      <c r="AS19" s="111">
        <v>27904</v>
      </c>
      <c r="AT19" s="96">
        <v>14499</v>
      </c>
      <c r="AU19" s="96">
        <v>10697</v>
      </c>
      <c r="AV19" s="111">
        <v>2708</v>
      </c>
      <c r="AW19" s="96">
        <v>12122</v>
      </c>
      <c r="AX19" s="96">
        <v>7265</v>
      </c>
      <c r="AY19" s="111">
        <v>1882</v>
      </c>
      <c r="AZ19" s="202">
        <v>1177</v>
      </c>
      <c r="BA19" s="202"/>
      <c r="BB19" s="96">
        <v>67</v>
      </c>
      <c r="BC19" s="111">
        <v>146</v>
      </c>
      <c r="BD19" s="96">
        <v>191</v>
      </c>
      <c r="BE19" s="96">
        <v>34</v>
      </c>
      <c r="BF19" s="111">
        <v>1225</v>
      </c>
      <c r="BG19" s="96">
        <v>135</v>
      </c>
      <c r="BH19" s="96">
        <v>52958413</v>
      </c>
      <c r="BI19" s="111">
        <v>28129645</v>
      </c>
      <c r="BJ19" s="96">
        <v>23389779</v>
      </c>
      <c r="BK19" s="96">
        <v>1438989</v>
      </c>
      <c r="BL19" s="111">
        <v>1895422</v>
      </c>
      <c r="BM19" s="106">
        <v>3281548.747</v>
      </c>
      <c r="BN19" s="106">
        <v>1731302.4471595243</v>
      </c>
      <c r="BO19" s="111">
        <v>202780782</v>
      </c>
      <c r="BP19" s="106">
        <v>5523750.4500000002</v>
      </c>
      <c r="BQ19" s="106">
        <v>27240.009608011078</v>
      </c>
      <c r="BT19" s="108"/>
    </row>
    <row r="20" spans="1:72" ht="20.25" thickBot="1" x14ac:dyDescent="0.55000000000000004">
      <c r="A20" s="99">
        <v>1387</v>
      </c>
      <c r="B20" s="104">
        <v>68</v>
      </c>
      <c r="C20" s="105">
        <v>261</v>
      </c>
      <c r="D20" s="104">
        <v>7</v>
      </c>
      <c r="E20" s="104">
        <v>44145608</v>
      </c>
      <c r="F20" s="105">
        <v>29278461</v>
      </c>
      <c r="G20" s="104">
        <v>11568864</v>
      </c>
      <c r="H20" s="104">
        <v>3298283</v>
      </c>
      <c r="I20" s="105">
        <v>59124553</v>
      </c>
      <c r="J20" s="104">
        <v>103270161</v>
      </c>
      <c r="K20" s="151">
        <v>96.108193777045571</v>
      </c>
      <c r="L20" s="96">
        <v>46215760</v>
      </c>
      <c r="M20" s="96">
        <v>30700374</v>
      </c>
      <c r="N20" s="111">
        <v>12200284</v>
      </c>
      <c r="O20" s="96">
        <v>3315102</v>
      </c>
      <c r="P20" s="96">
        <v>61236224</v>
      </c>
      <c r="Q20" s="111">
        <v>107451984</v>
      </c>
      <c r="R20" s="106">
        <v>8383.7999999999993</v>
      </c>
      <c r="S20" s="106">
        <v>28765681.118112426</v>
      </c>
      <c r="T20" s="155">
        <v>3431.1029745595588</v>
      </c>
      <c r="U20" s="101">
        <v>74.5</v>
      </c>
      <c r="V20" s="101">
        <v>2.98</v>
      </c>
      <c r="W20" s="112">
        <v>10.1</v>
      </c>
      <c r="X20" s="101">
        <v>24.45</v>
      </c>
      <c r="Y20" s="101">
        <v>91.46</v>
      </c>
      <c r="Z20" s="111">
        <v>470340</v>
      </c>
      <c r="AA20" s="96">
        <v>67561</v>
      </c>
      <c r="AB20" s="96">
        <v>140827</v>
      </c>
      <c r="AC20" s="111">
        <v>261952</v>
      </c>
      <c r="AD20" s="96">
        <v>401794</v>
      </c>
      <c r="AE20" s="111">
        <v>285534</v>
      </c>
      <c r="AF20" s="96">
        <v>103149</v>
      </c>
      <c r="AG20" s="111">
        <v>13111</v>
      </c>
      <c r="AH20" s="96">
        <v>192621</v>
      </c>
      <c r="AI20" s="96">
        <v>108047</v>
      </c>
      <c r="AJ20" s="111">
        <v>84574</v>
      </c>
      <c r="AK20" s="96">
        <v>746374</v>
      </c>
      <c r="AL20" s="96">
        <v>541548</v>
      </c>
      <c r="AM20" s="111">
        <v>173206</v>
      </c>
      <c r="AN20" s="96">
        <v>31620</v>
      </c>
      <c r="AO20" s="96">
        <v>690</v>
      </c>
      <c r="AP20" s="111">
        <v>1032</v>
      </c>
      <c r="AQ20" s="96">
        <v>74</v>
      </c>
      <c r="AR20" s="96">
        <v>4514</v>
      </c>
      <c r="AS20" s="111">
        <v>27593</v>
      </c>
      <c r="AT20" s="96">
        <v>13947</v>
      </c>
      <c r="AU20" s="96">
        <v>10838</v>
      </c>
      <c r="AV20" s="111">
        <v>2808</v>
      </c>
      <c r="AW20" s="96">
        <v>12897</v>
      </c>
      <c r="AX20" s="96">
        <v>7615</v>
      </c>
      <c r="AY20" s="111">
        <v>1942</v>
      </c>
      <c r="AZ20" s="202">
        <v>1327</v>
      </c>
      <c r="BA20" s="202"/>
      <c r="BB20" s="96">
        <v>71</v>
      </c>
      <c r="BC20" s="111">
        <v>157</v>
      </c>
      <c r="BD20" s="96">
        <v>218</v>
      </c>
      <c r="BE20" s="96">
        <v>41</v>
      </c>
      <c r="BF20" s="111">
        <v>1410</v>
      </c>
      <c r="BG20" s="96">
        <v>116</v>
      </c>
      <c r="BH20" s="96">
        <v>49295802</v>
      </c>
      <c r="BI20" s="111">
        <v>25661736</v>
      </c>
      <c r="BJ20" s="96">
        <v>22169664</v>
      </c>
      <c r="BK20" s="96">
        <v>1464402</v>
      </c>
      <c r="BL20" s="111">
        <v>2035538</v>
      </c>
      <c r="BM20" s="106">
        <v>4350966.7079999996</v>
      </c>
      <c r="BN20" s="106">
        <v>2137502.0795485028</v>
      </c>
      <c r="BO20" s="111">
        <v>194049645</v>
      </c>
      <c r="BP20" s="106">
        <v>6581692.341</v>
      </c>
      <c r="BQ20" s="106">
        <v>33917.569604417469</v>
      </c>
      <c r="BT20" s="108"/>
    </row>
    <row r="21" spans="1:72" ht="20.25" thickBot="1" x14ac:dyDescent="0.55000000000000004">
      <c r="A21" s="99">
        <v>1388</v>
      </c>
      <c r="B21" s="104">
        <v>67</v>
      </c>
      <c r="C21" s="105">
        <v>267</v>
      </c>
      <c r="D21" s="107">
        <v>7</v>
      </c>
      <c r="E21" s="104">
        <v>47309765</v>
      </c>
      <c r="F21" s="105">
        <v>31832371</v>
      </c>
      <c r="G21" s="107">
        <v>12115026</v>
      </c>
      <c r="H21" s="104">
        <v>3362368</v>
      </c>
      <c r="I21" s="105">
        <v>60751315</v>
      </c>
      <c r="J21" s="107">
        <v>108061080</v>
      </c>
      <c r="K21" s="151">
        <v>95.805915857765967</v>
      </c>
      <c r="L21" s="96">
        <v>49373779</v>
      </c>
      <c r="M21" s="96">
        <v>33232817</v>
      </c>
      <c r="N21" s="111">
        <v>12775208</v>
      </c>
      <c r="O21" s="96">
        <v>3365754</v>
      </c>
      <c r="P21" s="96">
        <v>63417878</v>
      </c>
      <c r="Q21" s="111">
        <v>112791657</v>
      </c>
      <c r="R21" s="106">
        <v>8489.3199999999979</v>
      </c>
      <c r="S21" s="106">
        <v>30384994.651281431</v>
      </c>
      <c r="T21" s="155">
        <v>3579.2024156565471</v>
      </c>
      <c r="U21" s="101">
        <v>75.94</v>
      </c>
      <c r="V21" s="101">
        <v>2.94</v>
      </c>
      <c r="W21" s="112">
        <v>9.7200000000000006</v>
      </c>
      <c r="X21" s="101">
        <v>22.26</v>
      </c>
      <c r="Y21" s="101">
        <v>94.62</v>
      </c>
      <c r="Z21" s="111">
        <v>499490</v>
      </c>
      <c r="AA21" s="96">
        <v>73963</v>
      </c>
      <c r="AB21" s="96">
        <v>151418</v>
      </c>
      <c r="AC21" s="111">
        <v>274109</v>
      </c>
      <c r="AD21" s="96">
        <v>432388</v>
      </c>
      <c r="AE21" s="111">
        <v>301218</v>
      </c>
      <c r="AF21" s="96">
        <v>116361</v>
      </c>
      <c r="AG21" s="111">
        <v>14809</v>
      </c>
      <c r="AH21" s="96">
        <v>221305</v>
      </c>
      <c r="AI21" s="96">
        <v>129728</v>
      </c>
      <c r="AJ21" s="111">
        <v>91577</v>
      </c>
      <c r="AK21" s="96">
        <v>780570</v>
      </c>
      <c r="AL21" s="96">
        <v>583308</v>
      </c>
      <c r="AM21" s="111">
        <v>168132</v>
      </c>
      <c r="AN21" s="96">
        <v>29130</v>
      </c>
      <c r="AO21" s="96">
        <v>701</v>
      </c>
      <c r="AP21" s="111">
        <v>1122</v>
      </c>
      <c r="AQ21" s="96">
        <v>74</v>
      </c>
      <c r="AR21" s="96">
        <v>4503</v>
      </c>
      <c r="AS21" s="111">
        <v>27920</v>
      </c>
      <c r="AT21" s="96">
        <v>13649</v>
      </c>
      <c r="AU21" s="96">
        <v>11347</v>
      </c>
      <c r="AV21" s="111">
        <v>2924</v>
      </c>
      <c r="AW21" s="96">
        <v>13084</v>
      </c>
      <c r="AX21" s="96">
        <v>7715</v>
      </c>
      <c r="AY21" s="111">
        <v>1983</v>
      </c>
      <c r="AZ21" s="202">
        <v>1273</v>
      </c>
      <c r="BA21" s="202"/>
      <c r="BB21" s="96">
        <v>71</v>
      </c>
      <c r="BC21" s="111">
        <v>170</v>
      </c>
      <c r="BD21" s="96">
        <v>233</v>
      </c>
      <c r="BE21" s="96">
        <v>42</v>
      </c>
      <c r="BF21" s="111">
        <v>1480</v>
      </c>
      <c r="BG21" s="96">
        <v>117</v>
      </c>
      <c r="BH21" s="96">
        <v>49023235</v>
      </c>
      <c r="BI21" s="111">
        <v>24904007</v>
      </c>
      <c r="BJ21" s="96">
        <v>22600904</v>
      </c>
      <c r="BK21" s="96">
        <v>1518324</v>
      </c>
      <c r="BL21" s="111">
        <v>2013415</v>
      </c>
      <c r="BM21" s="106">
        <v>4871780.0710000005</v>
      </c>
      <c r="BN21" s="106">
        <v>2419660.1649436406</v>
      </c>
      <c r="BO21" s="111">
        <v>198630468</v>
      </c>
      <c r="BP21" s="106">
        <v>7447640.6909999996</v>
      </c>
      <c r="BQ21" s="106">
        <v>37494.956166543387</v>
      </c>
      <c r="BT21" s="108"/>
    </row>
    <row r="22" spans="1:72" ht="20.25" thickBot="1" x14ac:dyDescent="0.55000000000000004">
      <c r="A22" s="99">
        <v>1389</v>
      </c>
      <c r="B22" s="107">
        <v>67</v>
      </c>
      <c r="C22" s="105">
        <v>267</v>
      </c>
      <c r="D22" s="104">
        <v>7</v>
      </c>
      <c r="E22" s="107">
        <v>48336712</v>
      </c>
      <c r="F22" s="105">
        <v>32996862</v>
      </c>
      <c r="G22" s="104">
        <v>12109572</v>
      </c>
      <c r="H22" s="107">
        <v>3230278</v>
      </c>
      <c r="I22" s="105">
        <v>62623595</v>
      </c>
      <c r="J22" s="104">
        <v>110960307</v>
      </c>
      <c r="K22" s="151">
        <v>96.057909773892973</v>
      </c>
      <c r="L22" s="96">
        <v>50407573</v>
      </c>
      <c r="M22" s="96">
        <v>34365782</v>
      </c>
      <c r="N22" s="111">
        <v>12808238</v>
      </c>
      <c r="O22" s="96">
        <v>3233553</v>
      </c>
      <c r="P22" s="96">
        <v>65106399</v>
      </c>
      <c r="Q22" s="111">
        <v>115513972</v>
      </c>
      <c r="R22" s="106">
        <v>8544.2899999999972</v>
      </c>
      <c r="S22" s="106">
        <v>32148113.421529535</v>
      </c>
      <c r="T22" s="155">
        <v>3762.5260169691742</v>
      </c>
      <c r="U22" s="101">
        <v>77.099999999999994</v>
      </c>
      <c r="V22" s="101">
        <v>2.91</v>
      </c>
      <c r="W22" s="112">
        <v>9.4600000000000009</v>
      </c>
      <c r="X22" s="101">
        <v>20.61</v>
      </c>
      <c r="Y22" s="101">
        <v>97.26</v>
      </c>
      <c r="Z22" s="111">
        <v>516395</v>
      </c>
      <c r="AA22" s="96">
        <v>76496</v>
      </c>
      <c r="AB22" s="96">
        <v>160916</v>
      </c>
      <c r="AC22" s="111">
        <v>278983</v>
      </c>
      <c r="AD22" s="96">
        <v>432735</v>
      </c>
      <c r="AE22" s="111">
        <v>296180</v>
      </c>
      <c r="AF22" s="96">
        <v>123602</v>
      </c>
      <c r="AG22" s="111">
        <v>12953</v>
      </c>
      <c r="AH22" s="96">
        <v>220423</v>
      </c>
      <c r="AI22" s="96">
        <v>125657</v>
      </c>
      <c r="AJ22" s="111">
        <v>94766</v>
      </c>
      <c r="AK22" s="96">
        <v>811662</v>
      </c>
      <c r="AL22" s="96">
        <v>614208</v>
      </c>
      <c r="AM22" s="111">
        <v>171061</v>
      </c>
      <c r="AN22" s="96">
        <v>26393</v>
      </c>
      <c r="AO22" s="96">
        <v>710</v>
      </c>
      <c r="AP22" s="111">
        <v>1186</v>
      </c>
      <c r="AQ22" s="96">
        <v>79</v>
      </c>
      <c r="AR22" s="96">
        <v>4509</v>
      </c>
      <c r="AS22" s="111">
        <v>27774</v>
      </c>
      <c r="AT22" s="96">
        <v>13229</v>
      </c>
      <c r="AU22" s="96">
        <v>11637</v>
      </c>
      <c r="AV22" s="111">
        <v>2908</v>
      </c>
      <c r="AW22" s="96">
        <v>13416</v>
      </c>
      <c r="AX22" s="96">
        <v>7879</v>
      </c>
      <c r="AY22" s="111">
        <v>2016</v>
      </c>
      <c r="AZ22" s="202">
        <v>1287</v>
      </c>
      <c r="BA22" s="202"/>
      <c r="BB22" s="96">
        <v>85</v>
      </c>
      <c r="BC22" s="111">
        <v>201</v>
      </c>
      <c r="BD22" s="96">
        <v>248</v>
      </c>
      <c r="BE22" s="96">
        <v>46</v>
      </c>
      <c r="BF22" s="111">
        <v>1528</v>
      </c>
      <c r="BG22" s="96">
        <v>126</v>
      </c>
      <c r="BH22" s="96">
        <v>67680677</v>
      </c>
      <c r="BI22" s="111">
        <v>33693314</v>
      </c>
      <c r="BJ22" s="96">
        <v>31784972</v>
      </c>
      <c r="BK22" s="96">
        <v>2202391</v>
      </c>
      <c r="BL22" s="111">
        <v>2812153</v>
      </c>
      <c r="BM22" s="106">
        <v>8659467.9419999998</v>
      </c>
      <c r="BN22" s="106">
        <v>3079301.8523529838</v>
      </c>
      <c r="BO22" s="111">
        <v>259844413</v>
      </c>
      <c r="BP22" s="106">
        <v>11149064.294</v>
      </c>
      <c r="BQ22" s="106">
        <v>42906.69237517914</v>
      </c>
      <c r="BT22" s="108"/>
    </row>
    <row r="23" spans="1:72" ht="20.25" thickBot="1" x14ac:dyDescent="0.55000000000000004">
      <c r="A23" s="99">
        <v>1390</v>
      </c>
      <c r="B23" s="104">
        <v>67</v>
      </c>
      <c r="C23" s="105">
        <v>268</v>
      </c>
      <c r="D23" s="104">
        <v>7</v>
      </c>
      <c r="E23" s="104">
        <v>46399715</v>
      </c>
      <c r="F23" s="105">
        <v>31577528</v>
      </c>
      <c r="G23" s="104">
        <v>11786422</v>
      </c>
      <c r="H23" s="104">
        <v>3035765</v>
      </c>
      <c r="I23" s="105">
        <v>59421757</v>
      </c>
      <c r="J23" s="104">
        <v>105821472</v>
      </c>
      <c r="K23" s="151">
        <v>91.996632111176851</v>
      </c>
      <c r="L23" s="96">
        <v>48539269</v>
      </c>
      <c r="M23" s="96">
        <v>33030145</v>
      </c>
      <c r="N23" s="111">
        <v>12471283</v>
      </c>
      <c r="O23" s="96">
        <v>3037841</v>
      </c>
      <c r="P23" s="96">
        <v>62130281</v>
      </c>
      <c r="Q23" s="111">
        <v>110669550</v>
      </c>
      <c r="R23" s="106">
        <v>8550</v>
      </c>
      <c r="S23" s="106">
        <v>34891529</v>
      </c>
      <c r="T23" s="155">
        <v>4080.8805847953217</v>
      </c>
      <c r="U23" s="101">
        <v>75.400000000000006</v>
      </c>
      <c r="V23" s="101">
        <v>2.89</v>
      </c>
      <c r="W23" s="112">
        <v>9.41</v>
      </c>
      <c r="X23" s="101">
        <v>22.6</v>
      </c>
      <c r="Y23" s="101">
        <v>95.58</v>
      </c>
      <c r="Z23" s="111">
        <v>493299</v>
      </c>
      <c r="AA23" s="96">
        <v>78572</v>
      </c>
      <c r="AB23" s="96">
        <v>151988</v>
      </c>
      <c r="AC23" s="111">
        <v>262739</v>
      </c>
      <c r="AD23" s="96">
        <v>418907</v>
      </c>
      <c r="AE23" s="111">
        <v>285360</v>
      </c>
      <c r="AF23" s="96">
        <v>121446</v>
      </c>
      <c r="AG23" s="111">
        <v>12101</v>
      </c>
      <c r="AH23" s="96">
        <v>209103</v>
      </c>
      <c r="AI23" s="96">
        <v>115785</v>
      </c>
      <c r="AJ23" s="111">
        <v>93318</v>
      </c>
      <c r="AK23" s="96">
        <v>802797</v>
      </c>
      <c r="AL23" s="96">
        <v>620379</v>
      </c>
      <c r="AM23" s="111">
        <v>157817</v>
      </c>
      <c r="AN23" s="96">
        <v>24601</v>
      </c>
      <c r="AO23" s="96">
        <v>726</v>
      </c>
      <c r="AP23" s="111">
        <v>1311</v>
      </c>
      <c r="AQ23" s="96">
        <v>83</v>
      </c>
      <c r="AR23" s="96">
        <v>3721</v>
      </c>
      <c r="AS23" s="111">
        <v>27521</v>
      </c>
      <c r="AT23" s="96">
        <v>12647</v>
      </c>
      <c r="AU23" s="96">
        <v>11758</v>
      </c>
      <c r="AV23" s="111">
        <v>3116</v>
      </c>
      <c r="AW23" s="96">
        <v>13890</v>
      </c>
      <c r="AX23" s="96">
        <v>7919</v>
      </c>
      <c r="AY23" s="111">
        <v>1870</v>
      </c>
      <c r="AZ23" s="202">
        <v>1625</v>
      </c>
      <c r="BA23" s="202"/>
      <c r="BB23" s="96">
        <v>97</v>
      </c>
      <c r="BC23" s="111">
        <v>220</v>
      </c>
      <c r="BD23" s="96">
        <v>264</v>
      </c>
      <c r="BE23" s="96">
        <v>55</v>
      </c>
      <c r="BF23" s="111">
        <v>1716</v>
      </c>
      <c r="BG23" s="96">
        <v>124</v>
      </c>
      <c r="BH23" s="96">
        <v>55480623</v>
      </c>
      <c r="BI23" s="111">
        <v>25951580</v>
      </c>
      <c r="BJ23" s="96">
        <v>27599787</v>
      </c>
      <c r="BK23" s="96">
        <v>1929256</v>
      </c>
      <c r="BL23" s="111">
        <v>2388694</v>
      </c>
      <c r="BM23" s="106">
        <v>8813128.0623096153</v>
      </c>
      <c r="BN23" s="106">
        <v>3689517.3941532969</v>
      </c>
      <c r="BO23" s="111">
        <v>237600406</v>
      </c>
      <c r="BP23" s="106">
        <v>11428311.722421581</v>
      </c>
      <c r="BQ23" s="106">
        <v>48098.872871545442</v>
      </c>
      <c r="BT23" s="108"/>
    </row>
    <row r="24" spans="1:72" ht="20.25" thickBot="1" x14ac:dyDescent="0.55000000000000004">
      <c r="A24" s="99">
        <v>1391</v>
      </c>
      <c r="B24" s="104">
        <v>68</v>
      </c>
      <c r="C24" s="105">
        <v>274</v>
      </c>
      <c r="D24" s="104">
        <v>7</v>
      </c>
      <c r="E24" s="104">
        <v>47832105</v>
      </c>
      <c r="F24" s="105">
        <v>32802587</v>
      </c>
      <c r="G24" s="104">
        <v>11974475</v>
      </c>
      <c r="H24" s="104">
        <v>3055043</v>
      </c>
      <c r="I24" s="105">
        <v>60632562</v>
      </c>
      <c r="J24" s="104">
        <v>108464667</v>
      </c>
      <c r="K24" s="151">
        <v>95.390236088766869</v>
      </c>
      <c r="L24" s="96">
        <v>50029701</v>
      </c>
      <c r="M24" s="96">
        <v>34364093</v>
      </c>
      <c r="N24" s="111">
        <v>12607734</v>
      </c>
      <c r="O24" s="96">
        <v>3057874</v>
      </c>
      <c r="P24" s="96">
        <v>63676556</v>
      </c>
      <c r="Q24" s="111">
        <v>113706257</v>
      </c>
      <c r="R24" s="106">
        <v>8624</v>
      </c>
      <c r="S24" s="106">
        <v>37478540</v>
      </c>
      <c r="T24" s="155">
        <v>4345.841836734694</v>
      </c>
      <c r="U24" s="101">
        <v>74.069999999999993</v>
      </c>
      <c r="V24" s="101">
        <v>2.81</v>
      </c>
      <c r="W24" s="112">
        <v>8.5500000000000007</v>
      </c>
      <c r="X24" s="101">
        <v>23.56</v>
      </c>
      <c r="Y24" s="101">
        <v>96.63</v>
      </c>
      <c r="Z24" s="111">
        <v>498973</v>
      </c>
      <c r="AA24" s="96">
        <v>80047</v>
      </c>
      <c r="AB24" s="96">
        <v>152594</v>
      </c>
      <c r="AC24" s="111">
        <v>266332</v>
      </c>
      <c r="AD24" s="96">
        <v>425891</v>
      </c>
      <c r="AE24" s="111">
        <v>287683</v>
      </c>
      <c r="AF24" s="96">
        <v>126254</v>
      </c>
      <c r="AG24" s="111">
        <v>11954</v>
      </c>
      <c r="AH24" s="96">
        <v>211769</v>
      </c>
      <c r="AI24" s="96">
        <v>115899</v>
      </c>
      <c r="AJ24" s="111">
        <v>95870</v>
      </c>
      <c r="AK24" s="96">
        <v>815895</v>
      </c>
      <c r="AL24" s="96">
        <v>634237</v>
      </c>
      <c r="AM24" s="111">
        <v>156309</v>
      </c>
      <c r="AN24" s="96">
        <v>25349</v>
      </c>
      <c r="AO24" s="96">
        <v>732</v>
      </c>
      <c r="AP24" s="111">
        <v>1405</v>
      </c>
      <c r="AQ24" s="96">
        <v>88</v>
      </c>
      <c r="AR24" s="96">
        <v>3092</v>
      </c>
      <c r="AS24" s="111">
        <v>26571</v>
      </c>
      <c r="AT24" s="96">
        <v>12101</v>
      </c>
      <c r="AU24" s="96">
        <v>11647</v>
      </c>
      <c r="AV24" s="111">
        <v>2823</v>
      </c>
      <c r="AW24" s="96">
        <v>14510</v>
      </c>
      <c r="AX24" s="96">
        <v>8233</v>
      </c>
      <c r="AY24" s="111">
        <v>1937</v>
      </c>
      <c r="AZ24" s="202">
        <v>1703</v>
      </c>
      <c r="BA24" s="202"/>
      <c r="BB24" s="96">
        <v>109</v>
      </c>
      <c r="BC24" s="111">
        <v>231</v>
      </c>
      <c r="BD24" s="96">
        <v>277</v>
      </c>
      <c r="BE24" s="96">
        <v>53</v>
      </c>
      <c r="BF24" s="111">
        <v>1821</v>
      </c>
      <c r="BG24" s="96">
        <v>146</v>
      </c>
      <c r="BH24" s="96">
        <v>81630044</v>
      </c>
      <c r="BI24" s="111">
        <v>36691600</v>
      </c>
      <c r="BJ24" s="96">
        <v>42175610</v>
      </c>
      <c r="BK24" s="96">
        <v>2762834</v>
      </c>
      <c r="BL24" s="111">
        <v>3388410</v>
      </c>
      <c r="BM24" s="106">
        <v>14957828</v>
      </c>
      <c r="BN24" s="106">
        <v>4414409</v>
      </c>
      <c r="BO24" s="111">
        <v>323926480</v>
      </c>
      <c r="BP24" s="106">
        <v>17839745.812393378</v>
      </c>
      <c r="BQ24" s="106">
        <v>55073.440777034899</v>
      </c>
      <c r="BT24" s="108"/>
    </row>
    <row r="25" spans="1:72" ht="20.25" thickBot="1" x14ac:dyDescent="0.55000000000000004">
      <c r="A25" s="99">
        <v>1392</v>
      </c>
      <c r="B25" s="104">
        <v>69</v>
      </c>
      <c r="C25" s="105">
        <v>274</v>
      </c>
      <c r="D25" s="104">
        <v>7</v>
      </c>
      <c r="E25" s="104">
        <v>49449262</v>
      </c>
      <c r="F25" s="105">
        <v>34243993</v>
      </c>
      <c r="G25" s="104">
        <v>12329004</v>
      </c>
      <c r="H25" s="104">
        <v>2876265</v>
      </c>
      <c r="I25" s="105">
        <v>62665852</v>
      </c>
      <c r="J25" s="104">
        <v>112115114</v>
      </c>
      <c r="K25" s="151">
        <v>95.93220237754349</v>
      </c>
      <c r="L25" s="96">
        <v>51461118</v>
      </c>
      <c r="M25" s="96">
        <v>35651762</v>
      </c>
      <c r="N25" s="111">
        <v>12929916</v>
      </c>
      <c r="O25" s="96">
        <v>2879440</v>
      </c>
      <c r="P25" s="96">
        <v>65407995</v>
      </c>
      <c r="Q25" s="111">
        <v>116869113</v>
      </c>
      <c r="R25" s="106">
        <v>8503</v>
      </c>
      <c r="S25" s="106">
        <v>39003579.121467859</v>
      </c>
      <c r="T25" s="155">
        <v>4587.0374128505064</v>
      </c>
      <c r="U25" s="101">
        <v>75.5</v>
      </c>
      <c r="V25" s="101">
        <v>2.79</v>
      </c>
      <c r="W25" s="112">
        <v>8.41</v>
      </c>
      <c r="X25" s="101">
        <v>21.88</v>
      </c>
      <c r="Y25" s="101">
        <v>97.87</v>
      </c>
      <c r="Z25" s="111">
        <v>504298</v>
      </c>
      <c r="AA25" s="96">
        <v>81616</v>
      </c>
      <c r="AB25" s="96">
        <v>155070</v>
      </c>
      <c r="AC25" s="111">
        <v>267612</v>
      </c>
      <c r="AD25" s="96">
        <v>425219</v>
      </c>
      <c r="AE25" s="111">
        <v>284599</v>
      </c>
      <c r="AF25" s="96">
        <v>127117</v>
      </c>
      <c r="AG25" s="111">
        <v>13503</v>
      </c>
      <c r="AH25" s="96">
        <v>215876</v>
      </c>
      <c r="AI25" s="96">
        <v>116585</v>
      </c>
      <c r="AJ25" s="111">
        <v>99291</v>
      </c>
      <c r="AK25" s="96">
        <v>814827</v>
      </c>
      <c r="AL25" s="96">
        <v>651235</v>
      </c>
      <c r="AM25" s="111">
        <v>139960</v>
      </c>
      <c r="AN25" s="96">
        <v>23632</v>
      </c>
      <c r="AO25" s="96">
        <v>749</v>
      </c>
      <c r="AP25" s="111">
        <v>1498</v>
      </c>
      <c r="AQ25" s="96">
        <v>88</v>
      </c>
      <c r="AR25" s="96">
        <v>2997</v>
      </c>
      <c r="AS25" s="111">
        <v>26081</v>
      </c>
      <c r="AT25" s="96">
        <v>11439</v>
      </c>
      <c r="AU25" s="96">
        <v>11885</v>
      </c>
      <c r="AV25" s="111">
        <v>2757</v>
      </c>
      <c r="AW25" s="96">
        <v>14925</v>
      </c>
      <c r="AX25" s="96">
        <v>8506</v>
      </c>
      <c r="AY25" s="111">
        <v>1989</v>
      </c>
      <c r="AZ25" s="202">
        <v>1682</v>
      </c>
      <c r="BA25" s="202"/>
      <c r="BB25" s="96">
        <v>122</v>
      </c>
      <c r="BC25" s="111">
        <v>253</v>
      </c>
      <c r="BD25" s="96">
        <v>283</v>
      </c>
      <c r="BE25" s="96">
        <v>53</v>
      </c>
      <c r="BF25" s="111">
        <v>1867</v>
      </c>
      <c r="BG25" s="96">
        <v>170</v>
      </c>
      <c r="BH25" s="108">
        <v>64875714</v>
      </c>
      <c r="BI25" s="111">
        <v>27056008</v>
      </c>
      <c r="BJ25" s="108">
        <v>35604210</v>
      </c>
      <c r="BK25" s="108">
        <v>2215496</v>
      </c>
      <c r="BL25" s="111">
        <v>3615358</v>
      </c>
      <c r="BM25" s="106">
        <v>21299128.399</v>
      </c>
      <c r="BN25" s="106">
        <v>5891291.65052782</v>
      </c>
      <c r="BO25" s="111">
        <v>308034405.30763948</v>
      </c>
      <c r="BP25" s="106">
        <v>24261642.889243029</v>
      </c>
      <c r="BQ25" s="106">
        <v>78762.769584171925</v>
      </c>
      <c r="BT25" s="108"/>
    </row>
    <row r="26" spans="1:72" ht="20.25" thickBot="1" x14ac:dyDescent="0.55000000000000004">
      <c r="A26" s="99">
        <v>1393</v>
      </c>
      <c r="B26" s="104">
        <v>71</v>
      </c>
      <c r="C26" s="105">
        <v>276</v>
      </c>
      <c r="D26" s="104">
        <v>7</v>
      </c>
      <c r="E26" s="104">
        <v>52216170</v>
      </c>
      <c r="F26" s="105">
        <v>36126781</v>
      </c>
      <c r="G26" s="104">
        <v>12907119</v>
      </c>
      <c r="H26" s="104">
        <v>3182270</v>
      </c>
      <c r="I26" s="105">
        <v>65293786</v>
      </c>
      <c r="J26" s="104">
        <v>117509956</v>
      </c>
      <c r="K26" s="151">
        <v>96.509919611255825</v>
      </c>
      <c r="L26" s="96">
        <v>54031569</v>
      </c>
      <c r="M26" s="96">
        <v>37316788</v>
      </c>
      <c r="N26" s="111">
        <v>13529380</v>
      </c>
      <c r="O26" s="96">
        <v>3185401</v>
      </c>
      <c r="P26" s="96">
        <v>67727890</v>
      </c>
      <c r="Q26" s="111">
        <v>121759459</v>
      </c>
      <c r="R26" s="106">
        <v>8885.9699999999993</v>
      </c>
      <c r="S26" s="106">
        <v>40156693</v>
      </c>
      <c r="T26" s="155">
        <v>4519.1119258786612</v>
      </c>
      <c r="U26" s="101">
        <v>76.099999999999994</v>
      </c>
      <c r="V26" s="101">
        <v>2.7</v>
      </c>
      <c r="W26" s="112">
        <v>7.7</v>
      </c>
      <c r="X26" s="101">
        <v>20.37107471946992</v>
      </c>
      <c r="Y26" s="101">
        <v>102.51564258383975</v>
      </c>
      <c r="Z26" s="111">
        <v>518438</v>
      </c>
      <c r="AA26" s="96">
        <v>84557</v>
      </c>
      <c r="AB26" s="96">
        <v>169713</v>
      </c>
      <c r="AC26" s="111">
        <v>264168</v>
      </c>
      <c r="AD26" s="96">
        <v>433963</v>
      </c>
      <c r="AE26" s="111">
        <v>291550</v>
      </c>
      <c r="AF26" s="96">
        <v>126280</v>
      </c>
      <c r="AG26" s="111">
        <v>16133</v>
      </c>
      <c r="AH26" s="96">
        <v>210970</v>
      </c>
      <c r="AI26" s="96">
        <v>114806</v>
      </c>
      <c r="AJ26" s="111">
        <v>96164</v>
      </c>
      <c r="AK26" s="96">
        <v>921487</v>
      </c>
      <c r="AL26" s="96">
        <v>732713</v>
      </c>
      <c r="AM26" s="111">
        <v>165889</v>
      </c>
      <c r="AN26" s="96">
        <v>22885</v>
      </c>
      <c r="AO26" s="96">
        <v>766</v>
      </c>
      <c r="AP26" s="111">
        <v>1607</v>
      </c>
      <c r="AQ26" s="96">
        <v>98</v>
      </c>
      <c r="AR26" s="96">
        <v>2959</v>
      </c>
      <c r="AS26" s="111">
        <v>25628</v>
      </c>
      <c r="AT26" s="96">
        <v>11227</v>
      </c>
      <c r="AU26" s="96">
        <v>11594</v>
      </c>
      <c r="AV26" s="111">
        <v>2807</v>
      </c>
      <c r="AW26" s="96">
        <v>15470</v>
      </c>
      <c r="AX26" s="96">
        <v>8793</v>
      </c>
      <c r="AY26" s="111">
        <v>2047</v>
      </c>
      <c r="AZ26" s="202">
        <v>1725</v>
      </c>
      <c r="BA26" s="202"/>
      <c r="BB26" s="96">
        <v>122</v>
      </c>
      <c r="BC26" s="111">
        <v>250</v>
      </c>
      <c r="BD26" s="96">
        <v>287</v>
      </c>
      <c r="BE26" s="96">
        <v>56</v>
      </c>
      <c r="BF26" s="111">
        <v>1990</v>
      </c>
      <c r="BG26" s="96">
        <v>200</v>
      </c>
      <c r="BH26" s="109">
        <v>58293656</v>
      </c>
      <c r="BI26" s="109">
        <v>23244744</v>
      </c>
      <c r="BJ26" s="109">
        <v>32985351</v>
      </c>
      <c r="BK26" s="109">
        <v>2063561</v>
      </c>
      <c r="BL26" s="110">
        <v>3398371.64</v>
      </c>
      <c r="BM26" s="110">
        <v>35773842.711902104</v>
      </c>
      <c r="BN26" s="110">
        <v>10526760.019661093</v>
      </c>
      <c r="BO26" s="110">
        <v>288993741.54878336</v>
      </c>
      <c r="BP26" s="110">
        <v>41607223.946081147</v>
      </c>
      <c r="BQ26" s="110">
        <v>143972.75083916538</v>
      </c>
      <c r="BT26" s="108"/>
    </row>
    <row r="27" spans="1:72" ht="20.25" thickBot="1" x14ac:dyDescent="0.55000000000000004">
      <c r="A27" s="99">
        <v>1394</v>
      </c>
      <c r="B27" s="104">
        <v>70</v>
      </c>
      <c r="C27" s="105">
        <v>283</v>
      </c>
      <c r="D27" s="104">
        <v>5</v>
      </c>
      <c r="E27" s="104">
        <v>55394988</v>
      </c>
      <c r="F27" s="105">
        <v>38328592</v>
      </c>
      <c r="G27" s="104">
        <v>13427685</v>
      </c>
      <c r="H27" s="104">
        <v>3638711</v>
      </c>
      <c r="I27" s="105">
        <v>67470229</v>
      </c>
      <c r="J27" s="104">
        <v>122865217</v>
      </c>
      <c r="K27" s="151">
        <v>96.862671198842008</v>
      </c>
      <c r="L27" s="96">
        <v>57154650</v>
      </c>
      <c r="M27" s="96">
        <v>39443222</v>
      </c>
      <c r="N27" s="111">
        <v>14071246</v>
      </c>
      <c r="O27" s="96">
        <v>3640182</v>
      </c>
      <c r="P27" s="96">
        <v>69690104</v>
      </c>
      <c r="Q27" s="111">
        <v>126844754</v>
      </c>
      <c r="R27" s="106">
        <v>8961.029999999997</v>
      </c>
      <c r="S27" s="106">
        <v>40836650</v>
      </c>
      <c r="T27" s="155">
        <v>4557.1379629350658</v>
      </c>
      <c r="U27" s="101">
        <v>78.774576123496317</v>
      </c>
      <c r="V27" s="101">
        <v>2.6850205255371025</v>
      </c>
      <c r="W27" s="112">
        <v>7.7278126237262708</v>
      </c>
      <c r="X27" s="101">
        <v>17.359503219487799</v>
      </c>
      <c r="Y27" s="101">
        <v>106.89155319676034</v>
      </c>
      <c r="Z27" s="111">
        <v>536684</v>
      </c>
      <c r="AA27" s="96">
        <v>78868</v>
      </c>
      <c r="AB27" s="96">
        <v>206278</v>
      </c>
      <c r="AC27" s="111">
        <v>251538</v>
      </c>
      <c r="AD27" s="96">
        <v>469619</v>
      </c>
      <c r="AE27" s="111">
        <v>305126</v>
      </c>
      <c r="AF27" s="96">
        <v>132809</v>
      </c>
      <c r="AG27" s="111">
        <v>31684</v>
      </c>
      <c r="AH27" s="96">
        <v>207538</v>
      </c>
      <c r="AI27" s="96">
        <v>117529</v>
      </c>
      <c r="AJ27" s="111">
        <v>90009</v>
      </c>
      <c r="AK27" s="96">
        <v>969758</v>
      </c>
      <c r="AL27" s="96">
        <v>784024</v>
      </c>
      <c r="AM27" s="111">
        <v>164499</v>
      </c>
      <c r="AN27" s="96">
        <v>21235</v>
      </c>
      <c r="AO27" s="96">
        <v>791</v>
      </c>
      <c r="AP27" s="111">
        <v>1712</v>
      </c>
      <c r="AQ27" s="96">
        <v>108</v>
      </c>
      <c r="AR27" s="96">
        <v>3040</v>
      </c>
      <c r="AS27" s="111">
        <v>24172</v>
      </c>
      <c r="AT27" s="96">
        <v>10554</v>
      </c>
      <c r="AU27" s="96">
        <v>10830</v>
      </c>
      <c r="AV27" s="111">
        <v>2788</v>
      </c>
      <c r="AW27" s="96">
        <v>16180</v>
      </c>
      <c r="AX27" s="96">
        <v>9229</v>
      </c>
      <c r="AY27" s="111">
        <v>2126</v>
      </c>
      <c r="AZ27" s="202">
        <v>1604</v>
      </c>
      <c r="BA27" s="202"/>
      <c r="BB27" s="96">
        <v>144</v>
      </c>
      <c r="BC27" s="111">
        <v>278</v>
      </c>
      <c r="BD27" s="96">
        <v>307</v>
      </c>
      <c r="BE27" s="96">
        <v>55</v>
      </c>
      <c r="BF27" s="111">
        <v>2200</v>
      </c>
      <c r="BG27" s="96">
        <v>237</v>
      </c>
      <c r="BH27" s="109">
        <v>54226458</v>
      </c>
      <c r="BI27" s="109">
        <v>22137952</v>
      </c>
      <c r="BJ27" s="109">
        <v>30069099</v>
      </c>
      <c r="BK27" s="109">
        <v>2019407</v>
      </c>
      <c r="BL27" s="110">
        <v>3544268</v>
      </c>
      <c r="BM27" s="110">
        <v>51168142.256297022</v>
      </c>
      <c r="BN27" s="110">
        <v>14436871.663287602</v>
      </c>
      <c r="BO27" s="110">
        <v>301642372</v>
      </c>
      <c r="BP27" s="110">
        <v>57916411.135710903</v>
      </c>
      <c r="BQ27" s="110">
        <v>192003.56618237606</v>
      </c>
      <c r="BT27" s="108"/>
    </row>
    <row r="28" spans="1:72" ht="20.25" thickBot="1" x14ac:dyDescent="0.55000000000000004">
      <c r="A28" s="99">
        <v>1395</v>
      </c>
      <c r="B28" s="104">
        <v>70</v>
      </c>
      <c r="C28" s="105">
        <v>288</v>
      </c>
      <c r="D28" s="104">
        <v>5</v>
      </c>
      <c r="E28" s="104">
        <v>59582190</v>
      </c>
      <c r="F28" s="105">
        <v>41133381</v>
      </c>
      <c r="G28" s="104">
        <v>14281960</v>
      </c>
      <c r="H28" s="104">
        <v>4166849</v>
      </c>
      <c r="I28" s="105">
        <v>70435633</v>
      </c>
      <c r="J28" s="104">
        <v>130017823</v>
      </c>
      <c r="K28" s="151">
        <v>97.972605264574725</v>
      </c>
      <c r="L28" s="96">
        <v>60685301</v>
      </c>
      <c r="M28" s="96">
        <v>41827064</v>
      </c>
      <c r="N28" s="111">
        <v>14680894</v>
      </c>
      <c r="O28" s="96">
        <v>4177343</v>
      </c>
      <c r="P28" s="96">
        <v>72023044</v>
      </c>
      <c r="Q28" s="111">
        <v>132708345</v>
      </c>
      <c r="R28" s="106">
        <v>8961.0699999999979</v>
      </c>
      <c r="S28" s="106">
        <v>40817878</v>
      </c>
      <c r="T28" s="155">
        <v>4555.022781877612</v>
      </c>
      <c r="U28" s="101">
        <v>76.040000000000006</v>
      </c>
      <c r="V28" s="101">
        <v>2.7</v>
      </c>
      <c r="W28" s="112">
        <v>7.9</v>
      </c>
      <c r="X28" s="101">
        <v>20.75</v>
      </c>
      <c r="Y28" s="101">
        <v>101</v>
      </c>
      <c r="Z28" s="111">
        <v>509440</v>
      </c>
      <c r="AA28" s="96">
        <v>80482</v>
      </c>
      <c r="AB28" s="96">
        <v>199244</v>
      </c>
      <c r="AC28" s="111">
        <v>229714</v>
      </c>
      <c r="AD28" s="96">
        <v>433481</v>
      </c>
      <c r="AE28" s="111">
        <v>283888</v>
      </c>
      <c r="AF28" s="96">
        <v>131323</v>
      </c>
      <c r="AG28" s="111">
        <v>18270</v>
      </c>
      <c r="AH28" s="96">
        <v>176660</v>
      </c>
      <c r="AI28" s="96">
        <v>95702</v>
      </c>
      <c r="AJ28" s="111">
        <v>80958</v>
      </c>
      <c r="AK28" s="96">
        <v>916590</v>
      </c>
      <c r="AL28" s="96">
        <v>839591</v>
      </c>
      <c r="AM28" s="111">
        <v>62602</v>
      </c>
      <c r="AN28" s="96">
        <v>14397</v>
      </c>
      <c r="AO28" s="96">
        <v>820</v>
      </c>
      <c r="AP28" s="111">
        <v>1776</v>
      </c>
      <c r="AQ28" s="96">
        <v>122</v>
      </c>
      <c r="AR28" s="96">
        <v>3095</v>
      </c>
      <c r="AS28" s="111">
        <v>23564</v>
      </c>
      <c r="AT28" s="96">
        <v>10125</v>
      </c>
      <c r="AU28" s="96">
        <v>10680</v>
      </c>
      <c r="AV28" s="111">
        <v>2759</v>
      </c>
      <c r="AW28" s="96">
        <v>17172</v>
      </c>
      <c r="AX28" s="96">
        <v>9674</v>
      </c>
      <c r="AY28" s="111">
        <v>2095</v>
      </c>
      <c r="AZ28" s="202">
        <v>1818</v>
      </c>
      <c r="BA28" s="202"/>
      <c r="BB28" s="96">
        <v>172</v>
      </c>
      <c r="BC28" s="111">
        <v>312</v>
      </c>
      <c r="BD28" s="96">
        <v>350</v>
      </c>
      <c r="BE28" s="96">
        <v>55</v>
      </c>
      <c r="BF28" s="111">
        <v>2405</v>
      </c>
      <c r="BG28" s="96">
        <v>291</v>
      </c>
      <c r="BH28" s="109">
        <v>51368996</v>
      </c>
      <c r="BI28" s="109">
        <v>20992836</v>
      </c>
      <c r="BJ28" s="109">
        <v>28371249</v>
      </c>
      <c r="BK28" s="109">
        <v>2004911</v>
      </c>
      <c r="BL28" s="110">
        <v>3921100</v>
      </c>
      <c r="BM28" s="110">
        <v>61385422.24538216</v>
      </c>
      <c r="BN28" s="110">
        <v>15655153.463411329</v>
      </c>
      <c r="BO28" s="110">
        <v>302159778</v>
      </c>
      <c r="BP28" s="110">
        <v>67077849.222374007</v>
      </c>
      <c r="BQ28" s="110">
        <v>221994.63365495988</v>
      </c>
      <c r="BT28" s="108"/>
    </row>
    <row r="29" spans="1:72" ht="20.25" thickBot="1" x14ac:dyDescent="0.55000000000000004">
      <c r="A29" s="99">
        <v>1396</v>
      </c>
      <c r="B29" s="104">
        <v>70</v>
      </c>
      <c r="C29" s="105">
        <v>289</v>
      </c>
      <c r="D29" s="104">
        <v>5</v>
      </c>
      <c r="E29" s="104">
        <v>62462474</v>
      </c>
      <c r="F29" s="105">
        <v>43189339</v>
      </c>
      <c r="G29" s="104">
        <v>14732177</v>
      </c>
      <c r="H29" s="104">
        <v>4540958</v>
      </c>
      <c r="I29" s="105">
        <v>74001557</v>
      </c>
      <c r="J29" s="104">
        <v>136464031</v>
      </c>
      <c r="K29" s="151">
        <v>98.320861713163097</v>
      </c>
      <c r="L29" s="96">
        <v>63401060</v>
      </c>
      <c r="M29" s="96">
        <v>43741656</v>
      </c>
      <c r="N29" s="111">
        <v>15114975</v>
      </c>
      <c r="O29" s="96">
        <v>4544429</v>
      </c>
      <c r="P29" s="96">
        <v>75393524</v>
      </c>
      <c r="Q29" s="111">
        <v>138794584</v>
      </c>
      <c r="R29" s="106">
        <v>9115.0999999999985</v>
      </c>
      <c r="S29" s="106">
        <v>41731258</v>
      </c>
      <c r="T29" s="155">
        <v>4578.255641737338</v>
      </c>
      <c r="U29" s="101">
        <v>76.8</v>
      </c>
      <c r="V29" s="101">
        <v>2.8</v>
      </c>
      <c r="W29" s="112">
        <v>7.8</v>
      </c>
      <c r="X29" s="101">
        <v>19.899999999999999</v>
      </c>
      <c r="Y29" s="101">
        <v>102</v>
      </c>
      <c r="Z29" s="111">
        <v>522590</v>
      </c>
      <c r="AA29" s="96">
        <v>86792</v>
      </c>
      <c r="AB29" s="96">
        <v>197396</v>
      </c>
      <c r="AC29" s="111">
        <v>238402</v>
      </c>
      <c r="AD29" s="96">
        <v>449311</v>
      </c>
      <c r="AE29" s="111">
        <v>291893</v>
      </c>
      <c r="AF29" s="96">
        <v>134618</v>
      </c>
      <c r="AG29" s="111">
        <v>22800</v>
      </c>
      <c r="AH29" s="96">
        <v>171867</v>
      </c>
      <c r="AI29" s="96">
        <v>95046</v>
      </c>
      <c r="AJ29" s="111">
        <v>76821</v>
      </c>
      <c r="AK29" s="96">
        <v>936764</v>
      </c>
      <c r="AL29" s="96">
        <v>863872</v>
      </c>
      <c r="AM29" s="111">
        <v>59540</v>
      </c>
      <c r="AN29" s="96">
        <v>13352</v>
      </c>
      <c r="AO29" s="96">
        <v>854</v>
      </c>
      <c r="AP29" s="111">
        <v>1859</v>
      </c>
      <c r="AQ29" s="96">
        <v>119</v>
      </c>
      <c r="AR29" s="96">
        <v>3575</v>
      </c>
      <c r="AS29" s="111">
        <v>23036</v>
      </c>
      <c r="AT29" s="96">
        <v>9665</v>
      </c>
      <c r="AU29" s="96">
        <v>10691</v>
      </c>
      <c r="AV29" s="111">
        <v>2680</v>
      </c>
      <c r="AW29" s="96">
        <v>17979</v>
      </c>
      <c r="AX29" s="96">
        <v>10097</v>
      </c>
      <c r="AY29" s="111">
        <v>2178</v>
      </c>
      <c r="AZ29" s="202">
        <v>1919</v>
      </c>
      <c r="BA29" s="202"/>
      <c r="BB29" s="96">
        <v>185</v>
      </c>
      <c r="BC29" s="111">
        <v>311</v>
      </c>
      <c r="BD29" s="96">
        <v>373</v>
      </c>
      <c r="BE29" s="96">
        <v>77</v>
      </c>
      <c r="BF29" s="111">
        <v>2532</v>
      </c>
      <c r="BG29" s="96">
        <v>307</v>
      </c>
      <c r="BH29" s="109">
        <v>51354382</v>
      </c>
      <c r="BI29" s="109">
        <v>20302951</v>
      </c>
      <c r="BJ29" s="109">
        <v>29154631</v>
      </c>
      <c r="BK29" s="109">
        <v>1896800</v>
      </c>
      <c r="BL29" s="110">
        <v>3660183</v>
      </c>
      <c r="BM29" s="110">
        <v>65054789.597738996</v>
      </c>
      <c r="BN29" s="110">
        <v>17773643.99477813</v>
      </c>
      <c r="BO29" s="110">
        <v>310055758</v>
      </c>
      <c r="BP29" s="110">
        <v>74357158.769577995</v>
      </c>
      <c r="BQ29" s="110">
        <v>239818.66761390059</v>
      </c>
      <c r="BT29" s="108"/>
    </row>
    <row r="30" spans="1:72" ht="20.25" thickBot="1" x14ac:dyDescent="0.55000000000000004">
      <c r="A30" s="99">
        <v>1397</v>
      </c>
      <c r="B30" s="104">
        <v>70</v>
      </c>
      <c r="C30" s="105">
        <v>299</v>
      </c>
      <c r="D30" s="104">
        <v>5</v>
      </c>
      <c r="E30" s="104">
        <v>65235940</v>
      </c>
      <c r="F30" s="105">
        <v>45674102</v>
      </c>
      <c r="G30" s="104">
        <v>14946507</v>
      </c>
      <c r="H30" s="104">
        <v>4615331</v>
      </c>
      <c r="I30" s="105">
        <v>76408113</v>
      </c>
      <c r="J30" s="104">
        <v>141644053</v>
      </c>
      <c r="K30" s="151">
        <v>98.439487571661431</v>
      </c>
      <c r="L30" s="96">
        <v>66106157</v>
      </c>
      <c r="M30" s="96">
        <v>46170840</v>
      </c>
      <c r="N30" s="111">
        <v>15318036</v>
      </c>
      <c r="O30" s="96">
        <v>4617281</v>
      </c>
      <c r="P30" s="96">
        <v>77783309</v>
      </c>
      <c r="Q30" s="111">
        <v>143889466</v>
      </c>
      <c r="R30" s="106">
        <v>9286.6399999999976</v>
      </c>
      <c r="S30" s="106">
        <v>42286895</v>
      </c>
      <c r="T30" s="155">
        <v>4553.5193568395043</v>
      </c>
      <c r="U30" s="101">
        <v>76.7</v>
      </c>
      <c r="V30" s="101">
        <v>2.7</v>
      </c>
      <c r="W30" s="112">
        <v>8.11</v>
      </c>
      <c r="X30" s="101">
        <v>19.5</v>
      </c>
      <c r="Y30" s="101">
        <v>104.4</v>
      </c>
      <c r="Z30" s="111">
        <v>519823</v>
      </c>
      <c r="AA30" s="96">
        <v>82866</v>
      </c>
      <c r="AB30" s="96">
        <v>200319</v>
      </c>
      <c r="AC30" s="111">
        <v>236638</v>
      </c>
      <c r="AD30" s="96">
        <v>472107</v>
      </c>
      <c r="AE30" s="111">
        <v>314690</v>
      </c>
      <c r="AF30" s="96">
        <v>131578</v>
      </c>
      <c r="AG30" s="111">
        <v>25839</v>
      </c>
      <c r="AH30" s="96">
        <v>166358</v>
      </c>
      <c r="AI30" s="96">
        <v>92501</v>
      </c>
      <c r="AJ30" s="111">
        <v>73857</v>
      </c>
      <c r="AK30" s="96">
        <v>977941</v>
      </c>
      <c r="AL30" s="96">
        <v>890063</v>
      </c>
      <c r="AM30" s="111">
        <v>70078</v>
      </c>
      <c r="AN30" s="96">
        <v>17800</v>
      </c>
      <c r="AO30" s="96">
        <v>885</v>
      </c>
      <c r="AP30" s="111">
        <v>1935</v>
      </c>
      <c r="AQ30" s="96">
        <v>121</v>
      </c>
      <c r="AR30" s="96">
        <v>2402</v>
      </c>
      <c r="AS30" s="111">
        <v>23397</v>
      </c>
      <c r="AT30" s="96">
        <v>9753</v>
      </c>
      <c r="AU30" s="96">
        <v>10948</v>
      </c>
      <c r="AV30" s="111">
        <v>2696</v>
      </c>
      <c r="AW30" s="96">
        <v>18982</v>
      </c>
      <c r="AX30" s="96">
        <v>10530</v>
      </c>
      <c r="AY30" s="111">
        <v>2222</v>
      </c>
      <c r="AZ30" s="202">
        <v>2109</v>
      </c>
      <c r="BA30" s="202"/>
      <c r="BB30" s="96">
        <v>228</v>
      </c>
      <c r="BC30" s="111">
        <v>377</v>
      </c>
      <c r="BD30" s="96">
        <v>411</v>
      </c>
      <c r="BE30" s="96">
        <v>69</v>
      </c>
      <c r="BF30" s="111">
        <v>2648</v>
      </c>
      <c r="BG30" s="96">
        <v>388</v>
      </c>
      <c r="BH30" s="109">
        <v>67836172</v>
      </c>
      <c r="BI30" s="109">
        <v>38027596</v>
      </c>
      <c r="BJ30" s="109">
        <v>28014325</v>
      </c>
      <c r="BK30" s="109">
        <v>1794251</v>
      </c>
      <c r="BL30" s="110">
        <v>3713143</v>
      </c>
      <c r="BM30" s="110">
        <v>58791118</v>
      </c>
      <c r="BN30" s="110">
        <v>15833248</v>
      </c>
      <c r="BO30" s="110">
        <v>319974991</v>
      </c>
      <c r="BP30" s="110">
        <v>78439399.576170325</v>
      </c>
      <c r="BQ30" s="110">
        <v>245142.28231096448</v>
      </c>
      <c r="BT30" s="108"/>
    </row>
    <row r="31" spans="1:72" ht="20.25" thickBot="1" x14ac:dyDescent="0.55000000000000004">
      <c r="A31" s="99">
        <v>1398</v>
      </c>
      <c r="B31" s="116">
        <v>70</v>
      </c>
      <c r="C31" s="117">
        <v>304</v>
      </c>
      <c r="D31" s="116">
        <v>5</v>
      </c>
      <c r="E31" s="118">
        <v>63492957</v>
      </c>
      <c r="F31" s="119">
        <v>45704087</v>
      </c>
      <c r="G31" s="118">
        <v>13534723</v>
      </c>
      <c r="H31" s="118">
        <v>4254147</v>
      </c>
      <c r="I31" s="119">
        <v>73910408</v>
      </c>
      <c r="J31" s="118">
        <v>137403365</v>
      </c>
      <c r="K31" s="151">
        <v>98.528581233144195</v>
      </c>
      <c r="L31" s="96">
        <v>64308574</v>
      </c>
      <c r="M31" s="96">
        <v>46231365</v>
      </c>
      <c r="N31" s="111">
        <v>13819190</v>
      </c>
      <c r="O31" s="96">
        <v>4258019</v>
      </c>
      <c r="P31" s="96">
        <v>75146763</v>
      </c>
      <c r="Q31" s="111">
        <v>139455337</v>
      </c>
      <c r="R31" s="106">
        <v>9291.1399999999976</v>
      </c>
      <c r="S31" s="106">
        <v>43518461</v>
      </c>
      <c r="T31" s="155">
        <v>4683.8666729809274</v>
      </c>
      <c r="U31" s="101">
        <v>73.5</v>
      </c>
      <c r="V31" s="101">
        <v>2.8</v>
      </c>
      <c r="W31" s="112">
        <v>9.1999999999999993</v>
      </c>
      <c r="X31" s="101">
        <v>23.9</v>
      </c>
      <c r="Y31" s="101">
        <v>97.1</v>
      </c>
      <c r="Z31" s="111">
        <v>465992</v>
      </c>
      <c r="AA31" s="96">
        <v>76764</v>
      </c>
      <c r="AB31" s="96">
        <v>175332</v>
      </c>
      <c r="AC31" s="111">
        <v>213896</v>
      </c>
      <c r="AD31" s="96">
        <v>414349</v>
      </c>
      <c r="AE31" s="111">
        <v>283221</v>
      </c>
      <c r="AF31" s="96">
        <v>110416</v>
      </c>
      <c r="AG31" s="111">
        <v>20712</v>
      </c>
      <c r="AH31" s="96">
        <v>134916</v>
      </c>
      <c r="AI31" s="96">
        <v>76096</v>
      </c>
      <c r="AJ31" s="111">
        <v>58820</v>
      </c>
      <c r="AK31" s="96">
        <v>908917</v>
      </c>
      <c r="AL31" s="96">
        <v>831532</v>
      </c>
      <c r="AM31" s="111">
        <v>54369</v>
      </c>
      <c r="AN31" s="96">
        <v>23016</v>
      </c>
      <c r="AO31" s="96">
        <v>885</v>
      </c>
      <c r="AP31" s="111">
        <v>1959</v>
      </c>
      <c r="AQ31" s="96">
        <v>121</v>
      </c>
      <c r="AR31" s="96">
        <v>2407</v>
      </c>
      <c r="AS31" s="111">
        <v>23629</v>
      </c>
      <c r="AT31" s="96">
        <v>9871</v>
      </c>
      <c r="AU31" s="96">
        <v>11014</v>
      </c>
      <c r="AV31" s="111">
        <v>2744</v>
      </c>
      <c r="AW31" s="96">
        <v>19197</v>
      </c>
      <c r="AX31" s="96">
        <v>10610</v>
      </c>
      <c r="AY31" s="111">
        <v>2235</v>
      </c>
      <c r="AZ31" s="202">
        <v>2161</v>
      </c>
      <c r="BA31" s="202"/>
      <c r="BB31" s="96">
        <v>232</v>
      </c>
      <c r="BC31" s="111">
        <v>378</v>
      </c>
      <c r="BD31" s="96">
        <v>417</v>
      </c>
      <c r="BE31" s="96">
        <v>69</v>
      </c>
      <c r="BF31" s="111">
        <v>2687</v>
      </c>
      <c r="BG31" s="96">
        <v>408</v>
      </c>
      <c r="BH31" s="109">
        <v>68235952</v>
      </c>
      <c r="BI31" s="109">
        <v>39089294</v>
      </c>
      <c r="BJ31" s="109">
        <v>27537327</v>
      </c>
      <c r="BK31" s="109">
        <v>1609331</v>
      </c>
      <c r="BL31" s="110">
        <v>3965162</v>
      </c>
      <c r="BM31" s="110">
        <v>77504679.906856984</v>
      </c>
      <c r="BN31" s="110">
        <v>19546409.429641709</v>
      </c>
      <c r="BO31" s="110">
        <v>334122630</v>
      </c>
      <c r="BP31" s="110">
        <v>92214964.984955966</v>
      </c>
      <c r="BQ31" s="110">
        <v>275991.37773145136</v>
      </c>
      <c r="BT31" s="108"/>
    </row>
    <row r="32" spans="1:72" ht="20.25" thickBot="1" x14ac:dyDescent="0.55000000000000004">
      <c r="A32" s="99">
        <v>1399</v>
      </c>
      <c r="B32" s="116">
        <v>70</v>
      </c>
      <c r="C32" s="117">
        <v>303</v>
      </c>
      <c r="D32" s="116">
        <v>5</v>
      </c>
      <c r="E32" s="118">
        <f>SUM(F32:H32)</f>
        <v>43774308</v>
      </c>
      <c r="F32" s="119">
        <v>32366838</v>
      </c>
      <c r="G32" s="118">
        <v>8780848</v>
      </c>
      <c r="H32" s="118">
        <v>2626622</v>
      </c>
      <c r="I32" s="119">
        <v>49830384</v>
      </c>
      <c r="J32" s="118">
        <v>93604692</v>
      </c>
      <c r="K32" s="151"/>
      <c r="L32" s="96">
        <v>44426267</v>
      </c>
      <c r="M32" s="96">
        <v>32790601</v>
      </c>
      <c r="N32" s="111">
        <v>9002235</v>
      </c>
      <c r="O32" s="96">
        <v>2633431</v>
      </c>
      <c r="P32" s="96">
        <v>50775056</v>
      </c>
      <c r="Q32" s="111">
        <v>95201323</v>
      </c>
      <c r="R32" s="106">
        <v>8952.1999999999971</v>
      </c>
      <c r="S32" s="106">
        <v>43802521</v>
      </c>
      <c r="T32" s="155">
        <f>S32/R32</f>
        <v>4892.9336922767607</v>
      </c>
      <c r="U32" s="101">
        <v>54.6</v>
      </c>
      <c r="V32" s="101">
        <v>2.9</v>
      </c>
      <c r="W32" s="112">
        <v>20.6</v>
      </c>
      <c r="X32" s="101">
        <v>57.2</v>
      </c>
      <c r="Y32" s="101">
        <v>69.8</v>
      </c>
      <c r="Z32" s="111">
        <v>346424</v>
      </c>
      <c r="AA32" s="96">
        <v>62636</v>
      </c>
      <c r="AB32" s="96">
        <v>130003</v>
      </c>
      <c r="AC32" s="111">
        <v>153785</v>
      </c>
      <c r="AD32" s="96">
        <v>301898</v>
      </c>
      <c r="AE32" s="111">
        <v>188978</v>
      </c>
      <c r="AF32" s="96">
        <v>98689</v>
      </c>
      <c r="AG32" s="111">
        <v>14231</v>
      </c>
      <c r="AH32" s="96">
        <v>110230</v>
      </c>
      <c r="AI32" s="96">
        <v>62243</v>
      </c>
      <c r="AJ32" s="111">
        <v>47987</v>
      </c>
      <c r="AK32" s="96">
        <v>629703</v>
      </c>
      <c r="AL32" s="96">
        <v>554346</v>
      </c>
      <c r="AM32" s="111">
        <v>47439</v>
      </c>
      <c r="AN32" s="96">
        <v>27918</v>
      </c>
      <c r="AO32" s="96">
        <v>856</v>
      </c>
      <c r="AP32" s="111">
        <v>2460</v>
      </c>
      <c r="AQ32" s="96">
        <v>129</v>
      </c>
      <c r="AR32" s="96">
        <v>463</v>
      </c>
      <c r="AS32" s="111">
        <v>21184</v>
      </c>
      <c r="AT32" s="96">
        <v>8636</v>
      </c>
      <c r="AU32" s="96">
        <v>10287</v>
      </c>
      <c r="AV32" s="111">
        <v>2261</v>
      </c>
      <c r="AW32" s="96">
        <v>24728</v>
      </c>
      <c r="AX32" s="96">
        <v>11816</v>
      </c>
      <c r="AY32" s="111">
        <v>4055</v>
      </c>
      <c r="AZ32" s="96">
        <v>2230</v>
      </c>
      <c r="BA32" s="96">
        <v>1739</v>
      </c>
      <c r="BB32" s="96">
        <v>269</v>
      </c>
      <c r="BC32" s="111">
        <v>494</v>
      </c>
      <c r="BD32" s="96">
        <v>571</v>
      </c>
      <c r="BE32" s="96">
        <v>78</v>
      </c>
      <c r="BF32" s="111">
        <v>2903</v>
      </c>
      <c r="BG32" s="96">
        <v>573</v>
      </c>
      <c r="BH32" s="109">
        <v>61988444</v>
      </c>
      <c r="BI32" s="109">
        <v>38103583</v>
      </c>
      <c r="BJ32" s="109">
        <v>22706335</v>
      </c>
      <c r="BK32" s="109">
        <v>1178526</v>
      </c>
      <c r="BL32" s="110">
        <v>3810530</v>
      </c>
      <c r="BM32" s="110">
        <v>76304296.632239997</v>
      </c>
      <c r="BN32" s="110">
        <v>20024588.871427335</v>
      </c>
      <c r="BO32" s="110">
        <v>313912745</v>
      </c>
      <c r="BP32" s="110">
        <v>90357326.366564006</v>
      </c>
      <c r="BQ32" s="110">
        <v>287842.17208690906</v>
      </c>
      <c r="BT32" s="108"/>
    </row>
    <row r="33" spans="1:72" ht="20.25" thickBot="1" x14ac:dyDescent="0.55000000000000004">
      <c r="A33" s="99">
        <v>1400</v>
      </c>
      <c r="B33" s="116">
        <v>70</v>
      </c>
      <c r="C33" s="117">
        <v>312</v>
      </c>
      <c r="D33" s="116">
        <v>5</v>
      </c>
      <c r="E33" s="118">
        <f>SUM(F33:H33)</f>
        <v>54988394</v>
      </c>
      <c r="F33" s="119">
        <v>40742553</v>
      </c>
      <c r="G33" s="118">
        <v>10857908</v>
      </c>
      <c r="H33" s="118">
        <v>3387933</v>
      </c>
      <c r="I33" s="119">
        <v>62947945</v>
      </c>
      <c r="J33" s="118">
        <v>117936339</v>
      </c>
      <c r="K33" s="151"/>
      <c r="L33" s="96">
        <v>55790734</v>
      </c>
      <c r="M33" s="96">
        <v>41286486</v>
      </c>
      <c r="N33" s="111">
        <v>11114745</v>
      </c>
      <c r="O33" s="96">
        <v>3389503</v>
      </c>
      <c r="P33" s="96">
        <v>63812547</v>
      </c>
      <c r="Q33" s="111">
        <v>119603281</v>
      </c>
      <c r="R33" s="106">
        <v>8982</v>
      </c>
      <c r="S33" s="106">
        <v>44150091</v>
      </c>
      <c r="T33" s="155">
        <f>S33/R33</f>
        <v>4915.3964595858388</v>
      </c>
      <c r="U33" s="101">
        <v>68.5</v>
      </c>
      <c r="V33" s="101">
        <v>3</v>
      </c>
      <c r="W33" s="112">
        <v>18.7</v>
      </c>
      <c r="X33" s="101">
        <v>32.5</v>
      </c>
      <c r="Y33" s="101">
        <v>84.9</v>
      </c>
      <c r="Z33" s="111">
        <v>399406</v>
      </c>
      <c r="AA33" s="96">
        <v>76241</v>
      </c>
      <c r="AB33" s="96">
        <v>144678</v>
      </c>
      <c r="AC33" s="111">
        <v>178487</v>
      </c>
      <c r="AD33" s="96">
        <v>342183</v>
      </c>
      <c r="AE33" s="111">
        <v>221313</v>
      </c>
      <c r="AF33" s="96">
        <v>105067</v>
      </c>
      <c r="AG33" s="111">
        <v>15803</v>
      </c>
      <c r="AH33" s="96">
        <v>106903</v>
      </c>
      <c r="AI33" s="96">
        <v>60127</v>
      </c>
      <c r="AJ33" s="111">
        <v>46776</v>
      </c>
      <c r="AK33" s="96">
        <v>768425</v>
      </c>
      <c r="AL33" s="96">
        <v>686637</v>
      </c>
      <c r="AM33" s="111">
        <v>49929</v>
      </c>
      <c r="AN33" s="96">
        <v>31859</v>
      </c>
      <c r="AO33" s="96">
        <v>891</v>
      </c>
      <c r="AP33" s="111">
        <v>2523</v>
      </c>
      <c r="AQ33" s="96">
        <v>106</v>
      </c>
      <c r="AR33" s="96">
        <v>463</v>
      </c>
      <c r="AS33" s="111">
        <v>19960</v>
      </c>
      <c r="AT33" s="96">
        <v>8289</v>
      </c>
      <c r="AU33" s="96">
        <v>9922</v>
      </c>
      <c r="AV33" s="111">
        <v>1749</v>
      </c>
      <c r="AW33" s="96">
        <v>26980</v>
      </c>
      <c r="AX33" s="96">
        <v>12613</v>
      </c>
      <c r="AY33" s="111">
        <v>4371</v>
      </c>
      <c r="AZ33" s="96">
        <v>2502</v>
      </c>
      <c r="BA33" s="96">
        <v>2175</v>
      </c>
      <c r="BB33" s="96">
        <v>314</v>
      </c>
      <c r="BC33" s="111">
        <v>615</v>
      </c>
      <c r="BD33" s="96">
        <v>587</v>
      </c>
      <c r="BE33" s="96">
        <v>105</v>
      </c>
      <c r="BF33" s="111">
        <v>3069</v>
      </c>
      <c r="BG33" s="96">
        <v>629</v>
      </c>
      <c r="BH33" s="109">
        <v>69531817</v>
      </c>
      <c r="BI33" s="109">
        <v>42000442</v>
      </c>
      <c r="BJ33" s="109">
        <v>26314511</v>
      </c>
      <c r="BK33" s="109">
        <v>1216864</v>
      </c>
      <c r="BL33" s="110">
        <v>3723293</v>
      </c>
      <c r="BM33" s="110">
        <v>137321026.76125702</v>
      </c>
      <c r="BN33" s="110">
        <f>(BM33*1000000)/BL33</f>
        <v>36881606.352563985</v>
      </c>
      <c r="BO33" s="110">
        <v>313188301</v>
      </c>
      <c r="BP33" s="110">
        <v>155768738</v>
      </c>
      <c r="BQ33" s="110">
        <f>(BP33*1000000)/BO33</f>
        <v>497364.48488859739</v>
      </c>
      <c r="BT33" s="108"/>
    </row>
    <row r="34" spans="1:72" ht="20.25" thickBot="1" x14ac:dyDescent="0.55000000000000004">
      <c r="A34" s="99">
        <v>1401</v>
      </c>
      <c r="B34" s="116">
        <v>74</v>
      </c>
      <c r="C34" s="117">
        <v>317</v>
      </c>
      <c r="D34" s="116">
        <v>5</v>
      </c>
      <c r="E34" s="118">
        <v>64150499</v>
      </c>
      <c r="F34" s="119">
        <v>48372126</v>
      </c>
      <c r="G34" s="118">
        <v>12355025</v>
      </c>
      <c r="H34" s="118">
        <v>3423348</v>
      </c>
      <c r="I34" s="119">
        <v>74090049</v>
      </c>
      <c r="J34" s="118">
        <v>138240548</v>
      </c>
      <c r="K34" s="151"/>
      <c r="L34" s="96">
        <v>65153233</v>
      </c>
      <c r="M34" s="96">
        <v>49062742</v>
      </c>
      <c r="N34" s="111">
        <v>12666034</v>
      </c>
      <c r="O34" s="96">
        <v>3424457</v>
      </c>
      <c r="P34" s="96">
        <v>75396664</v>
      </c>
      <c r="Q34" s="111">
        <v>140549897</v>
      </c>
      <c r="R34" s="106">
        <v>9042</v>
      </c>
      <c r="S34" s="106">
        <v>45429041</v>
      </c>
      <c r="T34" s="155">
        <v>5024.2248396372488</v>
      </c>
      <c r="U34" s="101">
        <v>72.599999999999994</v>
      </c>
      <c r="V34" s="101">
        <v>2.8</v>
      </c>
      <c r="W34" s="112">
        <v>10.199999999999999</v>
      </c>
      <c r="X34" s="101">
        <v>25.6</v>
      </c>
      <c r="Y34" s="101">
        <v>93.6</v>
      </c>
      <c r="Z34" s="111">
        <v>469887</v>
      </c>
      <c r="AA34" s="96">
        <v>91420</v>
      </c>
      <c r="AB34" s="96">
        <v>156353</v>
      </c>
      <c r="AC34" s="111">
        <v>222114</v>
      </c>
      <c r="AD34" s="96">
        <v>401472</v>
      </c>
      <c r="AE34" s="111">
        <v>265860</v>
      </c>
      <c r="AF34" s="96">
        <v>115285</v>
      </c>
      <c r="AG34" s="111">
        <v>20327</v>
      </c>
      <c r="AH34" s="96">
        <v>106248</v>
      </c>
      <c r="AI34" s="96">
        <v>59376</v>
      </c>
      <c r="AJ34" s="111">
        <v>46872</v>
      </c>
      <c r="AK34" s="96">
        <v>853438</v>
      </c>
      <c r="AL34" s="96">
        <v>768525</v>
      </c>
      <c r="AM34" s="111">
        <v>51681</v>
      </c>
      <c r="AN34" s="96">
        <v>33232</v>
      </c>
      <c r="AO34" s="96">
        <v>894</v>
      </c>
      <c r="AP34" s="111">
        <v>2558</v>
      </c>
      <c r="AQ34" s="96">
        <v>109</v>
      </c>
      <c r="AR34" s="96">
        <v>471</v>
      </c>
      <c r="AS34" s="111">
        <v>20476</v>
      </c>
      <c r="AT34" s="96">
        <v>8638</v>
      </c>
      <c r="AU34" s="96">
        <v>10056</v>
      </c>
      <c r="AV34" s="111">
        <v>1782</v>
      </c>
      <c r="AW34" s="96">
        <v>27352.170000000002</v>
      </c>
      <c r="AX34" s="96">
        <v>12754</v>
      </c>
      <c r="AY34" s="111">
        <v>4449</v>
      </c>
      <c r="AZ34" s="96">
        <v>2525</v>
      </c>
      <c r="BA34" s="96">
        <v>2220</v>
      </c>
      <c r="BB34" s="96">
        <v>344</v>
      </c>
      <c r="BC34" s="111">
        <v>626</v>
      </c>
      <c r="BD34" s="96">
        <v>599</v>
      </c>
      <c r="BE34" s="96">
        <v>107</v>
      </c>
      <c r="BF34" s="111">
        <v>3092.1700000000005</v>
      </c>
      <c r="BG34" s="96">
        <v>636</v>
      </c>
      <c r="BH34" s="109">
        <v>75437886</v>
      </c>
      <c r="BI34" s="109">
        <v>43529875</v>
      </c>
      <c r="BJ34" s="109">
        <v>29960478</v>
      </c>
      <c r="BK34" s="109">
        <v>1947533</v>
      </c>
      <c r="BL34" s="110">
        <v>3902448</v>
      </c>
      <c r="BM34" s="110">
        <v>175382547</v>
      </c>
      <c r="BN34" s="110">
        <v>44941674.3028991</v>
      </c>
      <c r="BO34" s="110">
        <v>363105683</v>
      </c>
      <c r="BP34" s="110">
        <v>269156876</v>
      </c>
      <c r="BQ34" s="110">
        <v>741263.18755523302</v>
      </c>
      <c r="BT34" s="108"/>
    </row>
    <row r="35" spans="1:72" ht="20.25" thickBot="1" x14ac:dyDescent="0.55000000000000004">
      <c r="A35" s="99">
        <v>1402</v>
      </c>
      <c r="B35" s="116">
        <v>74</v>
      </c>
      <c r="C35" s="117">
        <v>321</v>
      </c>
      <c r="D35" s="116">
        <v>5</v>
      </c>
      <c r="E35" s="118">
        <v>66508059</v>
      </c>
      <c r="F35" s="119">
        <v>50195523</v>
      </c>
      <c r="G35" s="118">
        <v>13052090</v>
      </c>
      <c r="H35" s="118">
        <v>3260446</v>
      </c>
      <c r="I35" s="119">
        <v>77237510</v>
      </c>
      <c r="J35" s="118">
        <v>143745569</v>
      </c>
      <c r="K35" s="151"/>
      <c r="L35" s="96">
        <v>67626175</v>
      </c>
      <c r="M35" s="96">
        <v>50938810</v>
      </c>
      <c r="N35" s="111">
        <v>13423746</v>
      </c>
      <c r="O35" s="96">
        <v>3263619</v>
      </c>
      <c r="P35" s="96">
        <v>78216168</v>
      </c>
      <c r="Q35" s="111">
        <v>145842343</v>
      </c>
      <c r="R35" s="106">
        <v>9230</v>
      </c>
      <c r="S35" s="106">
        <v>47242616</v>
      </c>
      <c r="T35" s="155">
        <v>5118.3765980498374</v>
      </c>
      <c r="U35" s="101">
        <v>73.900000000000006</v>
      </c>
      <c r="V35" s="101">
        <v>2.8</v>
      </c>
      <c r="W35" s="112">
        <v>9.91</v>
      </c>
      <c r="X35" s="101">
        <v>23.6</v>
      </c>
      <c r="Y35" s="101">
        <v>96.7</v>
      </c>
      <c r="Z35" s="111">
        <v>507010</v>
      </c>
      <c r="AA35" s="96">
        <v>96943</v>
      </c>
      <c r="AB35" s="96">
        <v>156526</v>
      </c>
      <c r="AC35" s="111">
        <v>253541</v>
      </c>
      <c r="AD35" s="96">
        <v>415235</v>
      </c>
      <c r="AE35" s="111">
        <v>279682</v>
      </c>
      <c r="AF35" s="96">
        <v>117773</v>
      </c>
      <c r="AG35" s="111">
        <v>17780</v>
      </c>
      <c r="AH35" s="96">
        <v>107439</v>
      </c>
      <c r="AI35" s="96">
        <v>59505</v>
      </c>
      <c r="AJ35" s="111">
        <v>47934</v>
      </c>
      <c r="AK35" s="96">
        <v>894593</v>
      </c>
      <c r="AL35" s="96">
        <v>802194</v>
      </c>
      <c r="AM35" s="111">
        <v>61109</v>
      </c>
      <c r="AN35" s="96">
        <v>31290</v>
      </c>
      <c r="AO35" s="96">
        <v>960</v>
      </c>
      <c r="AP35" s="111">
        <v>3235</v>
      </c>
      <c r="AQ35" s="96">
        <v>121</v>
      </c>
      <c r="AR35" s="96">
        <v>485</v>
      </c>
      <c r="AS35" s="111">
        <v>22060</v>
      </c>
      <c r="AT35" s="96">
        <v>10282</v>
      </c>
      <c r="AU35" s="96">
        <v>10054</v>
      </c>
      <c r="AV35" s="111">
        <v>1724</v>
      </c>
      <c r="AW35" s="96">
        <v>32606</v>
      </c>
      <c r="AX35" s="96">
        <v>15691</v>
      </c>
      <c r="AY35" s="111">
        <v>4908</v>
      </c>
      <c r="AZ35" s="96">
        <v>2998</v>
      </c>
      <c r="BA35" s="96">
        <v>2705</v>
      </c>
      <c r="BB35" s="96">
        <v>480</v>
      </c>
      <c r="BC35" s="111">
        <v>836</v>
      </c>
      <c r="BD35" s="96">
        <v>587</v>
      </c>
      <c r="BE35" s="96">
        <v>105</v>
      </c>
      <c r="BF35" s="111">
        <v>3377</v>
      </c>
      <c r="BG35" s="96">
        <v>919</v>
      </c>
      <c r="BH35" s="109">
        <v>77210002</v>
      </c>
      <c r="BI35" s="109">
        <v>42852554</v>
      </c>
      <c r="BJ35" s="109">
        <v>33154331</v>
      </c>
      <c r="BK35" s="109">
        <v>1203117</v>
      </c>
      <c r="BL35" s="110">
        <v>4568908</v>
      </c>
      <c r="BM35" s="110">
        <v>257634656.27019459</v>
      </c>
      <c r="BN35" s="110">
        <v>56388672.363329396</v>
      </c>
      <c r="BO35" s="110">
        <v>404178019</v>
      </c>
      <c r="BP35" s="110">
        <v>310338630.61943603</v>
      </c>
      <c r="BQ35" s="110">
        <v>767826.59133038111</v>
      </c>
      <c r="BT35" s="108"/>
    </row>
    <row r="36" spans="1:72" ht="50.25" customHeight="1" x14ac:dyDescent="0.4">
      <c r="A36" s="257" t="s">
        <v>58</v>
      </c>
      <c r="B36" s="257"/>
      <c r="C36" s="257"/>
      <c r="D36" s="257"/>
      <c r="R36" s="150"/>
      <c r="BH36" s="211" t="s">
        <v>111</v>
      </c>
      <c r="BI36" s="212"/>
      <c r="BJ36" s="212"/>
      <c r="BK36" s="212"/>
      <c r="BL36" s="212"/>
      <c r="BM36" s="212"/>
      <c r="BN36" s="212"/>
      <c r="BO36" s="212"/>
      <c r="BP36" s="212"/>
      <c r="BQ36" s="212"/>
      <c r="BT36" s="108"/>
    </row>
    <row r="37" spans="1:72" x14ac:dyDescent="0.2">
      <c r="BT37" s="108"/>
    </row>
    <row r="38" spans="1:72" x14ac:dyDescent="0.2">
      <c r="BT38" s="108"/>
    </row>
    <row r="39" spans="1:72" x14ac:dyDescent="0.2">
      <c r="BT39" s="108"/>
    </row>
    <row r="40" spans="1:72" x14ac:dyDescent="0.2">
      <c r="BT40" s="108"/>
    </row>
    <row r="41" spans="1:72" x14ac:dyDescent="0.2">
      <c r="BT41" s="108"/>
    </row>
    <row r="42" spans="1:72" x14ac:dyDescent="0.2">
      <c r="BT42" s="108"/>
    </row>
    <row r="43" spans="1:72" x14ac:dyDescent="0.2">
      <c r="BT43" s="108"/>
    </row>
    <row r="44" spans="1:72" x14ac:dyDescent="0.2">
      <c r="BT44" s="108"/>
    </row>
    <row r="45" spans="1:72" x14ac:dyDescent="0.2">
      <c r="BT45" s="108"/>
    </row>
    <row r="46" spans="1:72" x14ac:dyDescent="0.2">
      <c r="BT46" s="108"/>
    </row>
    <row r="47" spans="1:72" x14ac:dyDescent="0.2">
      <c r="BT47" s="97"/>
    </row>
  </sheetData>
  <mergeCells count="119">
    <mergeCell ref="A1:AN1"/>
    <mergeCell ref="A2:D2"/>
    <mergeCell ref="A36:D36"/>
    <mergeCell ref="E3:H3"/>
    <mergeCell ref="I3:I4"/>
    <mergeCell ref="J3:J4"/>
    <mergeCell ref="A3:A4"/>
    <mergeCell ref="B3:B4"/>
    <mergeCell ref="C3:C4"/>
    <mergeCell ref="D3:D4"/>
    <mergeCell ref="L2:Q2"/>
    <mergeCell ref="E2:J2"/>
    <mergeCell ref="R3:R4"/>
    <mergeCell ref="S3:S4"/>
    <mergeCell ref="T3:T4"/>
    <mergeCell ref="K3:K4"/>
    <mergeCell ref="L3:O3"/>
    <mergeCell ref="P3:P4"/>
    <mergeCell ref="Q3:Q4"/>
    <mergeCell ref="R2:Y2"/>
    <mergeCell ref="AI3:AI4"/>
    <mergeCell ref="U3:U4"/>
    <mergeCell ref="V3:V4"/>
    <mergeCell ref="W3:W4"/>
    <mergeCell ref="X3:X4"/>
    <mergeCell ref="Y3:Y4"/>
    <mergeCell ref="AA3:AA4"/>
    <mergeCell ref="AB3:AB4"/>
    <mergeCell ref="AC3:AC4"/>
    <mergeCell ref="Z3:Z4"/>
    <mergeCell ref="AH3:AH4"/>
    <mergeCell ref="Z2:AC2"/>
    <mergeCell ref="AH2:AJ2"/>
    <mergeCell ref="AK2:AN2"/>
    <mergeCell ref="BH2:BK2"/>
    <mergeCell ref="BO3:BO4"/>
    <mergeCell ref="AD3:AD4"/>
    <mergeCell ref="AD2:AG2"/>
    <mergeCell ref="AE3:AE4"/>
    <mergeCell ref="AF3:AF4"/>
    <mergeCell ref="AG3:AG4"/>
    <mergeCell ref="BD3:BD4"/>
    <mergeCell ref="BE3:BE4"/>
    <mergeCell ref="AW2:BG2"/>
    <mergeCell ref="AY3:AY4"/>
    <mergeCell ref="AZ3:AZ4"/>
    <mergeCell ref="BB3:BB4"/>
    <mergeCell ref="AX3:AX4"/>
    <mergeCell ref="AT3:AT4"/>
    <mergeCell ref="AU3:AU4"/>
    <mergeCell ref="AV3:AV4"/>
    <mergeCell ref="AS2:AV2"/>
    <mergeCell ref="AW3:AW4"/>
    <mergeCell ref="AS3:AS4"/>
    <mergeCell ref="AO3:AO4"/>
    <mergeCell ref="AP3:AP4"/>
    <mergeCell ref="AJ3:AJ4"/>
    <mergeCell ref="BP3:BP4"/>
    <mergeCell ref="BQ3:BQ4"/>
    <mergeCell ref="BH36:BQ36"/>
    <mergeCell ref="AO1:BQ1"/>
    <mergeCell ref="BL2:BN2"/>
    <mergeCell ref="BO2:BQ2"/>
    <mergeCell ref="BH3:BH4"/>
    <mergeCell ref="BI3:BI4"/>
    <mergeCell ref="BJ3:BJ4"/>
    <mergeCell ref="BK3:BK4"/>
    <mergeCell ref="BL3:BL4"/>
    <mergeCell ref="BM3:BM4"/>
    <mergeCell ref="BN3:BN4"/>
    <mergeCell ref="BF3:BF4"/>
    <mergeCell ref="BG3:BG4"/>
    <mergeCell ref="BC3:BC4"/>
    <mergeCell ref="AQ3:AQ4"/>
    <mergeCell ref="AR3:AR4"/>
    <mergeCell ref="AO2:AR2"/>
    <mergeCell ref="BA3:BA4"/>
    <mergeCell ref="AZ5:BA5"/>
    <mergeCell ref="AZ6:BA6"/>
    <mergeCell ref="AZ7:BA7"/>
    <mergeCell ref="AZ8:BA8"/>
    <mergeCell ref="AF15:AG15"/>
    <mergeCell ref="AF10:AG10"/>
    <mergeCell ref="AF11:AG11"/>
    <mergeCell ref="AF12:AG12"/>
    <mergeCell ref="AF13:AG13"/>
    <mergeCell ref="AF14:AG14"/>
    <mergeCell ref="AF5:AG5"/>
    <mergeCell ref="AF6:AG6"/>
    <mergeCell ref="AF7:AG7"/>
    <mergeCell ref="AF8:AG8"/>
    <mergeCell ref="AF9:AG9"/>
    <mergeCell ref="AK3:AK4"/>
    <mergeCell ref="AL3:AL4"/>
    <mergeCell ref="AM3:AM4"/>
    <mergeCell ref="AN3:AN4"/>
    <mergeCell ref="AZ14:BA14"/>
    <mergeCell ref="AZ15:BA15"/>
    <mergeCell ref="AZ16:BA16"/>
    <mergeCell ref="AZ17:BA17"/>
    <mergeCell ref="AZ18:BA18"/>
    <mergeCell ref="AZ9:BA9"/>
    <mergeCell ref="AZ10:BA10"/>
    <mergeCell ref="AZ11:BA11"/>
    <mergeCell ref="AZ12:BA12"/>
    <mergeCell ref="AZ13:BA13"/>
    <mergeCell ref="AZ29:BA29"/>
    <mergeCell ref="AZ30:BA30"/>
    <mergeCell ref="AZ31:BA31"/>
    <mergeCell ref="AZ24:BA24"/>
    <mergeCell ref="AZ25:BA25"/>
    <mergeCell ref="AZ26:BA26"/>
    <mergeCell ref="AZ27:BA27"/>
    <mergeCell ref="AZ28:BA28"/>
    <mergeCell ref="AZ19:BA19"/>
    <mergeCell ref="AZ20:BA20"/>
    <mergeCell ref="AZ21:BA21"/>
    <mergeCell ref="AZ22:BA22"/>
    <mergeCell ref="AZ23:BA2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00B050"/>
  </sheetPr>
  <dimension ref="A1:G34"/>
  <sheetViews>
    <sheetView rightToLeft="1" view="pageBreakPreview" topLeftCell="A16" zoomScale="77" zoomScaleNormal="98" zoomScaleSheetLayoutView="77" workbookViewId="0">
      <selection activeCell="A35" sqref="A35:D35"/>
    </sheetView>
  </sheetViews>
  <sheetFormatPr defaultRowHeight="18" customHeight="1" x14ac:dyDescent="0.2"/>
  <cols>
    <col min="1" max="1" width="15.140625" bestFit="1" customWidth="1"/>
    <col min="2" max="4" width="27.140625" customWidth="1"/>
  </cols>
  <sheetData>
    <row r="1" spans="1:7" ht="21.75" thickBot="1" x14ac:dyDescent="0.25">
      <c r="A1" s="299" t="s">
        <v>134</v>
      </c>
      <c r="B1" s="300"/>
      <c r="C1" s="300"/>
      <c r="D1" s="300"/>
    </row>
    <row r="2" spans="1:7" ht="22.5" thickTop="1" thickBot="1" x14ac:dyDescent="0.25">
      <c r="A2" s="26" t="s">
        <v>45</v>
      </c>
      <c r="B2" s="26" t="s">
        <v>17</v>
      </c>
      <c r="C2" s="26" t="s">
        <v>18</v>
      </c>
      <c r="D2" s="26" t="s">
        <v>19</v>
      </c>
    </row>
    <row r="3" spans="1:7" ht="24" customHeight="1" thickBot="1" x14ac:dyDescent="0.25">
      <c r="A3" s="18">
        <v>1372</v>
      </c>
      <c r="B3" s="31">
        <v>42195</v>
      </c>
      <c r="C3" s="20">
        <v>31307</v>
      </c>
      <c r="D3" s="19">
        <v>10888</v>
      </c>
    </row>
    <row r="4" spans="1:7" ht="24" customHeight="1" thickBot="1" x14ac:dyDescent="0.5">
      <c r="A4" s="18">
        <v>1373</v>
      </c>
      <c r="B4" s="31">
        <v>42164</v>
      </c>
      <c r="C4" s="20">
        <v>29457</v>
      </c>
      <c r="D4" s="19">
        <v>12707</v>
      </c>
      <c r="E4" s="178">
        <f>B4/B3</f>
        <v>0.99926531579571043</v>
      </c>
      <c r="F4" s="178">
        <f t="shared" ref="F4:G19" si="0">C4/C3</f>
        <v>0.94090778420161625</v>
      </c>
      <c r="G4" s="178">
        <f t="shared" si="0"/>
        <v>1.1670646583394564</v>
      </c>
    </row>
    <row r="5" spans="1:7" ht="24" customHeight="1" thickBot="1" x14ac:dyDescent="0.5">
      <c r="A5" s="18">
        <v>1374</v>
      </c>
      <c r="B5" s="31">
        <v>48609</v>
      </c>
      <c r="C5" s="20">
        <v>33925</v>
      </c>
      <c r="D5" s="19">
        <v>14684</v>
      </c>
      <c r="E5" s="178">
        <f t="shared" ref="E5:G31" si="1">B5/B4</f>
        <v>1.1528555165544065</v>
      </c>
      <c r="F5" s="178">
        <f t="shared" si="0"/>
        <v>1.1516787181315138</v>
      </c>
      <c r="G5" s="178">
        <f t="shared" si="0"/>
        <v>1.1555835366333518</v>
      </c>
    </row>
    <row r="6" spans="1:7" ht="24" customHeight="1" thickBot="1" x14ac:dyDescent="0.5">
      <c r="A6" s="18">
        <v>1375</v>
      </c>
      <c r="B6" s="31">
        <v>62450</v>
      </c>
      <c r="C6" s="20">
        <v>42963</v>
      </c>
      <c r="D6" s="19">
        <v>19487</v>
      </c>
      <c r="E6" s="178">
        <f t="shared" si="1"/>
        <v>1.2847415087740954</v>
      </c>
      <c r="F6" s="178">
        <f t="shared" si="0"/>
        <v>1.2664112011790716</v>
      </c>
      <c r="G6" s="178">
        <f t="shared" si="0"/>
        <v>1.3270907109779351</v>
      </c>
    </row>
    <row r="7" spans="1:7" ht="24" customHeight="1" thickBot="1" x14ac:dyDescent="0.5">
      <c r="A7" s="18">
        <v>1376</v>
      </c>
      <c r="B7" s="31">
        <v>75457</v>
      </c>
      <c r="C7" s="20">
        <v>51377</v>
      </c>
      <c r="D7" s="19">
        <v>24080</v>
      </c>
      <c r="E7" s="178">
        <f t="shared" si="1"/>
        <v>1.2082786228983187</v>
      </c>
      <c r="F7" s="178">
        <f t="shared" si="0"/>
        <v>1.1958429346181598</v>
      </c>
      <c r="G7" s="178">
        <f t="shared" si="0"/>
        <v>1.2356955919330836</v>
      </c>
    </row>
    <row r="8" spans="1:7" ht="24" customHeight="1" thickBot="1" x14ac:dyDescent="0.5">
      <c r="A8" s="18">
        <v>1377</v>
      </c>
      <c r="B8" s="31">
        <v>84285</v>
      </c>
      <c r="C8" s="20">
        <v>54310</v>
      </c>
      <c r="D8" s="19">
        <v>29975</v>
      </c>
      <c r="E8" s="178">
        <f t="shared" si="1"/>
        <v>1.116993784539539</v>
      </c>
      <c r="F8" s="178">
        <f t="shared" si="0"/>
        <v>1.0570878019347179</v>
      </c>
      <c r="G8" s="178">
        <f t="shared" si="0"/>
        <v>1.2448089700996678</v>
      </c>
    </row>
    <row r="9" spans="1:7" ht="24" customHeight="1" thickBot="1" x14ac:dyDescent="0.5">
      <c r="A9" s="18">
        <v>1378</v>
      </c>
      <c r="B9" s="31">
        <v>95325</v>
      </c>
      <c r="C9" s="20">
        <v>59373</v>
      </c>
      <c r="D9" s="19">
        <v>35952</v>
      </c>
      <c r="E9" s="178">
        <f t="shared" si="1"/>
        <v>1.1309841608827194</v>
      </c>
      <c r="F9" s="178">
        <f t="shared" si="0"/>
        <v>1.0932240839624379</v>
      </c>
      <c r="G9" s="178">
        <f t="shared" si="0"/>
        <v>1.1993994995829858</v>
      </c>
    </row>
    <row r="10" spans="1:7" ht="24" customHeight="1" thickBot="1" x14ac:dyDescent="0.5">
      <c r="A10" s="18">
        <v>1379</v>
      </c>
      <c r="B10" s="31">
        <v>105053</v>
      </c>
      <c r="C10" s="20">
        <v>61157</v>
      </c>
      <c r="D10" s="19">
        <v>43896</v>
      </c>
      <c r="E10" s="178">
        <f t="shared" si="1"/>
        <v>1.1020508785733019</v>
      </c>
      <c r="F10" s="178">
        <f t="shared" si="0"/>
        <v>1.0300473279099926</v>
      </c>
      <c r="G10" s="178">
        <f t="shared" si="0"/>
        <v>1.2209612817089452</v>
      </c>
    </row>
    <row r="11" spans="1:7" ht="24" customHeight="1" thickBot="1" x14ac:dyDescent="0.5">
      <c r="A11" s="18">
        <v>1380</v>
      </c>
      <c r="B11" s="31">
        <v>122628</v>
      </c>
      <c r="C11" s="20">
        <v>68115</v>
      </c>
      <c r="D11" s="19">
        <v>54513</v>
      </c>
      <c r="E11" s="178">
        <f t="shared" si="1"/>
        <v>1.1672965074771782</v>
      </c>
      <c r="F11" s="178">
        <f t="shared" si="0"/>
        <v>1.1137727488267901</v>
      </c>
      <c r="G11" s="178">
        <f t="shared" si="0"/>
        <v>1.2418671405139421</v>
      </c>
    </row>
    <row r="12" spans="1:7" ht="24" customHeight="1" thickBot="1" x14ac:dyDescent="0.5">
      <c r="A12" s="18">
        <v>1381</v>
      </c>
      <c r="B12" s="31">
        <v>134372</v>
      </c>
      <c r="C12" s="20">
        <v>76402</v>
      </c>
      <c r="D12" s="19">
        <v>57970</v>
      </c>
      <c r="E12" s="178">
        <f t="shared" si="1"/>
        <v>1.0957693185895554</v>
      </c>
      <c r="F12" s="178">
        <f t="shared" si="0"/>
        <v>1.1216618953240842</v>
      </c>
      <c r="G12" s="178">
        <f t="shared" si="0"/>
        <v>1.0634160658925393</v>
      </c>
    </row>
    <row r="13" spans="1:7" ht="24" customHeight="1" thickBot="1" x14ac:dyDescent="0.5">
      <c r="A13" s="18">
        <v>1382</v>
      </c>
      <c r="B13" s="31">
        <v>154452</v>
      </c>
      <c r="C13" s="20">
        <v>90618</v>
      </c>
      <c r="D13" s="19">
        <v>63834</v>
      </c>
      <c r="E13" s="178">
        <f t="shared" si="1"/>
        <v>1.1494358943827583</v>
      </c>
      <c r="F13" s="178">
        <f t="shared" si="0"/>
        <v>1.1860684275280753</v>
      </c>
      <c r="G13" s="178">
        <f t="shared" si="0"/>
        <v>1.1011557702259789</v>
      </c>
    </row>
    <row r="14" spans="1:7" ht="24" customHeight="1" thickBot="1" x14ac:dyDescent="0.5">
      <c r="A14" s="18">
        <v>1383</v>
      </c>
      <c r="B14" s="31">
        <v>166475</v>
      </c>
      <c r="C14" s="20">
        <v>98473</v>
      </c>
      <c r="D14" s="19">
        <v>68002</v>
      </c>
      <c r="E14" s="178">
        <f t="shared" si="1"/>
        <v>1.077842954445394</v>
      </c>
      <c r="F14" s="178">
        <f t="shared" si="0"/>
        <v>1.0866825575492727</v>
      </c>
      <c r="G14" s="178">
        <f t="shared" si="0"/>
        <v>1.0652943572390889</v>
      </c>
    </row>
    <row r="15" spans="1:7" ht="24" customHeight="1" thickBot="1" x14ac:dyDescent="0.5">
      <c r="A15" s="21">
        <v>1384</v>
      </c>
      <c r="B15" s="31">
        <v>184502</v>
      </c>
      <c r="C15" s="20">
        <v>110547</v>
      </c>
      <c r="D15" s="19">
        <v>73955</v>
      </c>
      <c r="E15" s="178">
        <f t="shared" si="1"/>
        <v>1.1082865295089352</v>
      </c>
      <c r="F15" s="178">
        <f t="shared" si="0"/>
        <v>1.1226122896631563</v>
      </c>
      <c r="G15" s="178">
        <f t="shared" si="0"/>
        <v>1.0875415428957971</v>
      </c>
    </row>
    <row r="16" spans="1:7" ht="24" customHeight="1" thickBot="1" x14ac:dyDescent="0.5">
      <c r="A16" s="21">
        <v>1385</v>
      </c>
      <c r="B16" s="31">
        <v>193924</v>
      </c>
      <c r="C16" s="20">
        <v>114988</v>
      </c>
      <c r="D16" s="19">
        <v>78936</v>
      </c>
      <c r="E16" s="178">
        <f t="shared" si="1"/>
        <v>1.0510671971035543</v>
      </c>
      <c r="F16" s="178">
        <f t="shared" si="0"/>
        <v>1.0401729581083159</v>
      </c>
      <c r="G16" s="178">
        <f t="shared" si="0"/>
        <v>1.067351767967007</v>
      </c>
    </row>
    <row r="17" spans="1:7" ht="24" customHeight="1" thickBot="1" x14ac:dyDescent="0.5">
      <c r="A17" s="21">
        <v>1386</v>
      </c>
      <c r="B17" s="31">
        <v>195249</v>
      </c>
      <c r="C17" s="20">
        <v>114524</v>
      </c>
      <c r="D17" s="19">
        <v>80725</v>
      </c>
      <c r="E17" s="178">
        <f t="shared" si="1"/>
        <v>1.0068325735855284</v>
      </c>
      <c r="F17" s="178">
        <f t="shared" si="0"/>
        <v>0.9959647963265732</v>
      </c>
      <c r="G17" s="178">
        <f t="shared" si="0"/>
        <v>1.0226639302726259</v>
      </c>
    </row>
    <row r="18" spans="1:7" ht="24" customHeight="1" thickBot="1" x14ac:dyDescent="0.5">
      <c r="A18" s="22">
        <v>1387</v>
      </c>
      <c r="B18" s="31">
        <v>192621</v>
      </c>
      <c r="C18" s="20">
        <v>108047</v>
      </c>
      <c r="D18" s="19">
        <v>84574</v>
      </c>
      <c r="E18" s="178">
        <f t="shared" si="1"/>
        <v>0.98654026397062211</v>
      </c>
      <c r="F18" s="178">
        <f t="shared" si="0"/>
        <v>0.94344416890782723</v>
      </c>
      <c r="G18" s="178">
        <f t="shared" si="0"/>
        <v>1.0476803964075565</v>
      </c>
    </row>
    <row r="19" spans="1:7" ht="24" customHeight="1" thickBot="1" x14ac:dyDescent="0.5">
      <c r="A19" s="22">
        <v>1388</v>
      </c>
      <c r="B19" s="31">
        <v>221305</v>
      </c>
      <c r="C19" s="20">
        <v>129728</v>
      </c>
      <c r="D19" s="19">
        <v>91577</v>
      </c>
      <c r="E19" s="178">
        <f t="shared" si="1"/>
        <v>1.1489141890032759</v>
      </c>
      <c r="F19" s="178">
        <f t="shared" si="0"/>
        <v>1.2006626745768045</v>
      </c>
      <c r="G19" s="178">
        <f t="shared" si="0"/>
        <v>1.0828032255776008</v>
      </c>
    </row>
    <row r="20" spans="1:7" ht="24" customHeight="1" thickBot="1" x14ac:dyDescent="0.5">
      <c r="A20" s="22">
        <v>1389</v>
      </c>
      <c r="B20" s="31">
        <v>220423</v>
      </c>
      <c r="C20" s="20">
        <v>125657</v>
      </c>
      <c r="D20" s="19">
        <v>94766</v>
      </c>
      <c r="E20" s="178">
        <f t="shared" si="1"/>
        <v>0.99601455005535344</v>
      </c>
      <c r="F20" s="178">
        <f t="shared" si="1"/>
        <v>0.96861895658608776</v>
      </c>
      <c r="G20" s="178">
        <f t="shared" si="1"/>
        <v>1.0348231542854647</v>
      </c>
    </row>
    <row r="21" spans="1:7" ht="24" customHeight="1" thickBot="1" x14ac:dyDescent="0.5">
      <c r="A21" s="22">
        <v>1390</v>
      </c>
      <c r="B21" s="31">
        <v>209103</v>
      </c>
      <c r="C21" s="20">
        <v>115785</v>
      </c>
      <c r="D21" s="19">
        <v>93318</v>
      </c>
      <c r="E21" s="178">
        <f t="shared" si="1"/>
        <v>0.9486441977470591</v>
      </c>
      <c r="F21" s="178">
        <f t="shared" si="1"/>
        <v>0.92143692750901263</v>
      </c>
      <c r="G21" s="178">
        <f t="shared" si="1"/>
        <v>0.9847202583204947</v>
      </c>
    </row>
    <row r="22" spans="1:7" ht="24" customHeight="1" thickBot="1" x14ac:dyDescent="0.5">
      <c r="A22" s="22">
        <v>1391</v>
      </c>
      <c r="B22" s="31">
        <v>211769</v>
      </c>
      <c r="C22" s="20">
        <v>115899</v>
      </c>
      <c r="D22" s="19">
        <v>95870</v>
      </c>
      <c r="E22" s="178">
        <f t="shared" si="1"/>
        <v>1.0127496975174914</v>
      </c>
      <c r="F22" s="178">
        <f t="shared" si="1"/>
        <v>1.0009845834952713</v>
      </c>
      <c r="G22" s="178">
        <f t="shared" si="1"/>
        <v>1.0273473499217729</v>
      </c>
    </row>
    <row r="23" spans="1:7" ht="24" customHeight="1" thickBot="1" x14ac:dyDescent="0.5">
      <c r="A23" s="22">
        <v>1392</v>
      </c>
      <c r="B23" s="31">
        <v>215876</v>
      </c>
      <c r="C23" s="20">
        <v>116585</v>
      </c>
      <c r="D23" s="19">
        <v>99291</v>
      </c>
      <c r="E23" s="178">
        <f t="shared" si="1"/>
        <v>1.0193937734040392</v>
      </c>
      <c r="F23" s="178">
        <f t="shared" si="1"/>
        <v>1.0059189466690825</v>
      </c>
      <c r="G23" s="178">
        <f t="shared" si="1"/>
        <v>1.0356837383957442</v>
      </c>
    </row>
    <row r="24" spans="1:7" ht="24" customHeight="1" thickBot="1" x14ac:dyDescent="0.5">
      <c r="A24" s="22">
        <v>1393</v>
      </c>
      <c r="B24" s="31">
        <v>210970</v>
      </c>
      <c r="C24" s="20">
        <v>114806</v>
      </c>
      <c r="D24" s="19">
        <v>96164</v>
      </c>
      <c r="E24" s="178">
        <f t="shared" si="1"/>
        <v>0.97727399062424725</v>
      </c>
      <c r="F24" s="178">
        <f t="shared" si="1"/>
        <v>0.98474074709439463</v>
      </c>
      <c r="G24" s="178">
        <f t="shared" si="1"/>
        <v>0.96850671259227927</v>
      </c>
    </row>
    <row r="25" spans="1:7" ht="24" customHeight="1" thickBot="1" x14ac:dyDescent="0.5">
      <c r="A25" s="22">
        <v>1394</v>
      </c>
      <c r="B25" s="31">
        <v>207538</v>
      </c>
      <c r="C25" s="20">
        <v>117529</v>
      </c>
      <c r="D25" s="19">
        <v>90009</v>
      </c>
      <c r="E25" s="178">
        <f t="shared" si="1"/>
        <v>0.98373228421102521</v>
      </c>
      <c r="F25" s="178">
        <f t="shared" si="1"/>
        <v>1.0237182725641516</v>
      </c>
      <c r="G25" s="178">
        <f t="shared" si="1"/>
        <v>0.93599475895345452</v>
      </c>
    </row>
    <row r="26" spans="1:7" ht="24" customHeight="1" thickBot="1" x14ac:dyDescent="0.5">
      <c r="A26" s="22">
        <v>1395</v>
      </c>
      <c r="B26" s="31">
        <v>176660</v>
      </c>
      <c r="C26" s="20">
        <v>95702</v>
      </c>
      <c r="D26" s="19">
        <v>80958</v>
      </c>
      <c r="E26" s="178">
        <f t="shared" si="1"/>
        <v>0.85121760834160487</v>
      </c>
      <c r="F26" s="178">
        <f t="shared" si="1"/>
        <v>0.81428413412859801</v>
      </c>
      <c r="G26" s="178">
        <f t="shared" si="1"/>
        <v>0.89944338899443388</v>
      </c>
    </row>
    <row r="27" spans="1:7" ht="24" customHeight="1" thickBot="1" x14ac:dyDescent="0.5">
      <c r="A27" s="22">
        <v>1396</v>
      </c>
      <c r="B27" s="31">
        <v>171867</v>
      </c>
      <c r="C27" s="20">
        <v>95046</v>
      </c>
      <c r="D27" s="19">
        <v>76821</v>
      </c>
      <c r="E27" s="178">
        <f t="shared" si="1"/>
        <v>0.97286878750141514</v>
      </c>
      <c r="F27" s="178">
        <f t="shared" si="1"/>
        <v>0.99314538881110115</v>
      </c>
      <c r="G27" s="178">
        <f t="shared" si="1"/>
        <v>0.94889942933372862</v>
      </c>
    </row>
    <row r="28" spans="1:7" ht="24" customHeight="1" thickBot="1" x14ac:dyDescent="0.5">
      <c r="A28" s="22">
        <v>1397</v>
      </c>
      <c r="B28" s="31">
        <v>166358</v>
      </c>
      <c r="C28" s="20">
        <v>92501</v>
      </c>
      <c r="D28" s="19">
        <v>73857</v>
      </c>
      <c r="E28" s="178">
        <f t="shared" si="1"/>
        <v>0.9679461444023576</v>
      </c>
      <c r="F28" s="178">
        <f t="shared" si="1"/>
        <v>0.97322349178292611</v>
      </c>
      <c r="G28" s="178">
        <f t="shared" si="1"/>
        <v>0.96141680009372432</v>
      </c>
    </row>
    <row r="29" spans="1:7" ht="24" customHeight="1" thickBot="1" x14ac:dyDescent="0.5">
      <c r="A29" s="22">
        <v>1398</v>
      </c>
      <c r="B29" s="31">
        <v>134916</v>
      </c>
      <c r="C29" s="20">
        <v>76096</v>
      </c>
      <c r="D29" s="19">
        <v>58820</v>
      </c>
      <c r="E29" s="178">
        <f t="shared" si="1"/>
        <v>0.81099796823717529</v>
      </c>
      <c r="F29" s="178">
        <f t="shared" si="1"/>
        <v>0.82265056593982766</v>
      </c>
      <c r="G29" s="178">
        <f t="shared" si="1"/>
        <v>0.79640386151617315</v>
      </c>
    </row>
    <row r="30" spans="1:7" ht="24" customHeight="1" thickBot="1" x14ac:dyDescent="0.5">
      <c r="A30" s="22">
        <v>1399</v>
      </c>
      <c r="B30" s="31">
        <v>110230</v>
      </c>
      <c r="C30" s="20">
        <v>62243</v>
      </c>
      <c r="D30" s="19">
        <v>47987</v>
      </c>
      <c r="E30" s="178">
        <f t="shared" si="1"/>
        <v>0.81702689080613122</v>
      </c>
      <c r="F30" s="178">
        <f t="shared" si="1"/>
        <v>0.81795363751051309</v>
      </c>
      <c r="G30" s="178">
        <f t="shared" si="1"/>
        <v>0.81582794967698058</v>
      </c>
    </row>
    <row r="31" spans="1:7" ht="24" customHeight="1" thickBot="1" x14ac:dyDescent="0.5">
      <c r="A31" s="22">
        <v>1400</v>
      </c>
      <c r="B31" s="31">
        <v>106903</v>
      </c>
      <c r="C31" s="20">
        <v>60127</v>
      </c>
      <c r="D31" s="19">
        <v>46776</v>
      </c>
      <c r="E31" s="178">
        <f t="shared" si="1"/>
        <v>0.9698176539961898</v>
      </c>
      <c r="F31" s="178">
        <f t="shared" si="1"/>
        <v>0.96600420930867725</v>
      </c>
      <c r="G31" s="178">
        <f t="shared" si="1"/>
        <v>0.9747639985829496</v>
      </c>
    </row>
    <row r="32" spans="1:7" ht="24" customHeight="1" thickBot="1" x14ac:dyDescent="0.5">
      <c r="A32" s="22">
        <v>1401</v>
      </c>
      <c r="B32" s="31">
        <v>106248</v>
      </c>
      <c r="C32" s="20">
        <v>59376</v>
      </c>
      <c r="D32" s="19">
        <v>46872</v>
      </c>
      <c r="E32" s="178">
        <f t="shared" ref="E32:E33" si="2">B32/B31</f>
        <v>0.99387295024461431</v>
      </c>
      <c r="F32" s="178">
        <f t="shared" ref="F32:F33" si="3">C32/C31</f>
        <v>0.9875097709847489</v>
      </c>
      <c r="G32" s="178">
        <f t="shared" ref="G32:G33" si="4">D32/D31</f>
        <v>1.0020523345305286</v>
      </c>
    </row>
    <row r="33" spans="1:7" ht="24" customHeight="1" thickBot="1" x14ac:dyDescent="0.5">
      <c r="A33" s="196">
        <v>1402</v>
      </c>
      <c r="B33" s="31">
        <v>107439</v>
      </c>
      <c r="C33" s="20">
        <v>59505</v>
      </c>
      <c r="D33" s="19">
        <v>47934</v>
      </c>
      <c r="E33" s="178">
        <f t="shared" si="2"/>
        <v>1.0112096227693699</v>
      </c>
      <c r="F33" s="178">
        <f t="shared" si="3"/>
        <v>1.0021725949878739</v>
      </c>
      <c r="G33" s="178">
        <f t="shared" si="4"/>
        <v>1.0226574500768049</v>
      </c>
    </row>
    <row r="34" spans="1:7" ht="24" customHeight="1" thickBot="1" x14ac:dyDescent="0.6">
      <c r="A34" s="179" t="s">
        <v>121</v>
      </c>
      <c r="B34" s="180">
        <f>GEOMEAN(E4:E33)-1</f>
        <v>3.1644416951176702E-2</v>
      </c>
      <c r="C34" s="180">
        <f>GEOMEAN(F4:F33)-1</f>
        <v>2.1638067426567043E-2</v>
      </c>
      <c r="D34" s="180">
        <f>GEOMEAN(G4:G33)-1</f>
        <v>5.0646259400315863E-2</v>
      </c>
      <c r="E34" s="178"/>
      <c r="F34" s="178"/>
      <c r="G34" s="178"/>
    </row>
  </sheetData>
  <mergeCells count="1">
    <mergeCell ref="A1:D1"/>
  </mergeCells>
  <phoneticPr fontId="0" type="noConversion"/>
  <printOptions horizontalCentered="1"/>
  <pageMargins left="0.39370078740157483" right="0.39370078740157483" top="0.39370078740157483"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00B050"/>
  </sheetPr>
  <dimension ref="A1:Q34"/>
  <sheetViews>
    <sheetView rightToLeft="1" view="pageBreakPreview" topLeftCell="A13" zoomScale="70" zoomScaleNormal="96" zoomScaleSheetLayoutView="70" workbookViewId="0">
      <selection activeCell="A35" sqref="A35:D35"/>
    </sheetView>
  </sheetViews>
  <sheetFormatPr defaultColWidth="14.7109375" defaultRowHeight="18" customHeight="1" x14ac:dyDescent="0.2"/>
  <cols>
    <col min="1" max="1" width="15.140625" bestFit="1" customWidth="1"/>
    <col min="2" max="5" width="19.85546875" customWidth="1"/>
    <col min="8" max="8" width="14.7109375" customWidth="1"/>
    <col min="9" max="9" width="8.5703125" customWidth="1"/>
    <col min="10" max="10" width="15.42578125" customWidth="1"/>
    <col min="11" max="11" width="14.7109375" style="83"/>
  </cols>
  <sheetData>
    <row r="1" spans="1:17" ht="21.75" thickBot="1" x14ac:dyDescent="0.25">
      <c r="A1" s="310" t="s">
        <v>135</v>
      </c>
      <c r="B1" s="311"/>
      <c r="C1" s="311"/>
      <c r="D1" s="311"/>
      <c r="E1" s="311"/>
      <c r="I1" s="10"/>
      <c r="J1" s="10"/>
      <c r="K1" s="85"/>
    </row>
    <row r="2" spans="1:17" s="8" customFormat="1" ht="22.5" thickTop="1" thickBot="1" x14ac:dyDescent="0.25">
      <c r="A2" s="26" t="s">
        <v>45</v>
      </c>
      <c r="B2" s="26" t="s">
        <v>42</v>
      </c>
      <c r="C2" s="26" t="s">
        <v>39</v>
      </c>
      <c r="D2" s="26" t="s">
        <v>40</v>
      </c>
      <c r="E2" s="26" t="s">
        <v>41</v>
      </c>
      <c r="I2" s="142"/>
      <c r="J2" s="143" t="s">
        <v>48</v>
      </c>
      <c r="K2" s="83"/>
      <c r="L2" s="84"/>
    </row>
    <row r="3" spans="1:17" s="8" customFormat="1" ht="24" customHeight="1" thickBot="1" x14ac:dyDescent="0.25">
      <c r="A3" s="18">
        <v>1372</v>
      </c>
      <c r="B3" s="31">
        <v>197414</v>
      </c>
      <c r="C3" s="20">
        <v>137492</v>
      </c>
      <c r="D3" s="19">
        <v>18857</v>
      </c>
      <c r="E3" s="20">
        <v>41065</v>
      </c>
      <c r="G3" s="159"/>
      <c r="I3" s="142"/>
      <c r="J3" s="144">
        <f t="shared" ref="J3:J27" si="0">D3+E3</f>
        <v>59922</v>
      </c>
      <c r="K3" s="137">
        <f>D3/J3*100</f>
        <v>31.469243349687925</v>
      </c>
      <c r="L3" s="138"/>
    </row>
    <row r="4" spans="1:17" s="8" customFormat="1" ht="24" customHeight="1" thickBot="1" x14ac:dyDescent="0.5">
      <c r="A4" s="18">
        <v>1373</v>
      </c>
      <c r="B4" s="31">
        <v>202461</v>
      </c>
      <c r="C4" s="20">
        <v>149832</v>
      </c>
      <c r="D4" s="19">
        <v>16710</v>
      </c>
      <c r="E4" s="20">
        <v>35919</v>
      </c>
      <c r="G4" s="159"/>
      <c r="I4" s="142"/>
      <c r="J4" s="144">
        <f t="shared" si="0"/>
        <v>52629</v>
      </c>
      <c r="K4" s="137">
        <f>D4/J4*100</f>
        <v>31.750555777233085</v>
      </c>
      <c r="L4" s="138"/>
      <c r="N4" s="178">
        <f>B4/B3</f>
        <v>1.0255655627260478</v>
      </c>
      <c r="O4" s="178">
        <f t="shared" ref="O4:Q19" si="1">C4/C3</f>
        <v>1.0897506764029907</v>
      </c>
      <c r="P4" s="178">
        <f t="shared" si="1"/>
        <v>0.88614307684149118</v>
      </c>
      <c r="Q4" s="178">
        <f>E4/E3</f>
        <v>0.87468647266528676</v>
      </c>
    </row>
    <row r="5" spans="1:17" s="8" customFormat="1" ht="24" customHeight="1" thickBot="1" x14ac:dyDescent="0.5">
      <c r="A5" s="18">
        <v>1374</v>
      </c>
      <c r="B5" s="31">
        <v>242526</v>
      </c>
      <c r="C5" s="20">
        <v>191032</v>
      </c>
      <c r="D5" s="19">
        <v>19053</v>
      </c>
      <c r="E5" s="86">
        <v>32441</v>
      </c>
      <c r="G5" s="159"/>
      <c r="I5" s="145">
        <v>51494</v>
      </c>
      <c r="J5" s="144">
        <f t="shared" si="0"/>
        <v>51494</v>
      </c>
      <c r="K5" s="139">
        <v>37</v>
      </c>
      <c r="L5" s="140">
        <f>(I5*37)/100</f>
        <v>19052.78</v>
      </c>
      <c r="N5" s="178">
        <f t="shared" ref="N5:Q31" si="2">B5/B4</f>
        <v>1.1978899639930654</v>
      </c>
      <c r="O5" s="178">
        <f t="shared" si="1"/>
        <v>1.2749746382615195</v>
      </c>
      <c r="P5" s="178">
        <f t="shared" si="1"/>
        <v>1.1402154398563735</v>
      </c>
      <c r="Q5" s="178">
        <f t="shared" si="1"/>
        <v>0.90317102369219637</v>
      </c>
    </row>
    <row r="6" spans="1:17" s="8" customFormat="1" ht="24" customHeight="1" thickBot="1" x14ac:dyDescent="0.5">
      <c r="A6" s="18">
        <v>1375</v>
      </c>
      <c r="B6" s="31">
        <v>301839</v>
      </c>
      <c r="C6" s="20">
        <v>237648</v>
      </c>
      <c r="D6" s="19">
        <v>30175</v>
      </c>
      <c r="E6" s="20">
        <v>34016</v>
      </c>
      <c r="G6" s="159"/>
      <c r="I6" s="142"/>
      <c r="J6" s="144">
        <f t="shared" si="0"/>
        <v>64191</v>
      </c>
      <c r="K6" s="137">
        <f t="shared" ref="K6:K28" si="3">D6/J6*100</f>
        <v>47.008147559626742</v>
      </c>
      <c r="L6" s="138"/>
      <c r="N6" s="178">
        <f t="shared" si="2"/>
        <v>1.2445634694836842</v>
      </c>
      <c r="O6" s="178">
        <f t="shared" si="1"/>
        <v>1.2440219439675029</v>
      </c>
      <c r="P6" s="178">
        <f t="shared" si="1"/>
        <v>1.5837400934236079</v>
      </c>
      <c r="Q6" s="178">
        <f t="shared" si="1"/>
        <v>1.0485496747942418</v>
      </c>
    </row>
    <row r="7" spans="1:17" s="8" customFormat="1" ht="24" customHeight="1" thickBot="1" x14ac:dyDescent="0.5">
      <c r="A7" s="18">
        <v>1376</v>
      </c>
      <c r="B7" s="31">
        <v>346247</v>
      </c>
      <c r="C7" s="20">
        <v>284141</v>
      </c>
      <c r="D7" s="19">
        <v>35119</v>
      </c>
      <c r="E7" s="20">
        <v>26987</v>
      </c>
      <c r="G7" s="159"/>
      <c r="I7" s="142"/>
      <c r="J7" s="144">
        <f t="shared" si="0"/>
        <v>62106</v>
      </c>
      <c r="K7" s="137">
        <f t="shared" si="3"/>
        <v>56.546871477796024</v>
      </c>
      <c r="L7" s="138"/>
      <c r="N7" s="178">
        <f t="shared" si="2"/>
        <v>1.1471247916935849</v>
      </c>
      <c r="O7" s="178">
        <f t="shared" si="1"/>
        <v>1.1956380865818352</v>
      </c>
      <c r="P7" s="178">
        <f t="shared" si="1"/>
        <v>1.1638442419221209</v>
      </c>
      <c r="Q7" s="178">
        <f t="shared" si="1"/>
        <v>0.79336194731890874</v>
      </c>
    </row>
    <row r="8" spans="1:17" s="8" customFormat="1" ht="24" customHeight="1" thickBot="1" x14ac:dyDescent="0.5">
      <c r="A8" s="18">
        <v>1377</v>
      </c>
      <c r="B8" s="31">
        <v>395493</v>
      </c>
      <c r="C8" s="20">
        <v>325859</v>
      </c>
      <c r="D8" s="19">
        <v>44711</v>
      </c>
      <c r="E8" s="20">
        <v>24923</v>
      </c>
      <c r="G8" s="159"/>
      <c r="I8" s="142"/>
      <c r="J8" s="144">
        <f t="shared" si="0"/>
        <v>69634</v>
      </c>
      <c r="K8" s="137">
        <f t="shared" si="3"/>
        <v>64.208576270212831</v>
      </c>
      <c r="L8" s="138"/>
      <c r="N8" s="178">
        <f t="shared" si="2"/>
        <v>1.1422279471013468</v>
      </c>
      <c r="O8" s="178">
        <f t="shared" si="1"/>
        <v>1.1468214724379797</v>
      </c>
      <c r="P8" s="178">
        <f t="shared" si="1"/>
        <v>1.2731285059369573</v>
      </c>
      <c r="Q8" s="178">
        <f t="shared" si="1"/>
        <v>0.92351873124096784</v>
      </c>
    </row>
    <row r="9" spans="1:17" s="8" customFormat="1" ht="24" customHeight="1" thickBot="1" x14ac:dyDescent="0.5">
      <c r="A9" s="18">
        <v>1378</v>
      </c>
      <c r="B9" s="31">
        <v>431054</v>
      </c>
      <c r="C9" s="20">
        <v>353562</v>
      </c>
      <c r="D9" s="19">
        <v>43341</v>
      </c>
      <c r="E9" s="20">
        <v>34151</v>
      </c>
      <c r="G9" s="159"/>
      <c r="I9" s="142"/>
      <c r="J9" s="144">
        <f t="shared" si="0"/>
        <v>77492</v>
      </c>
      <c r="K9" s="137">
        <f t="shared" si="3"/>
        <v>55.929644350384557</v>
      </c>
      <c r="L9" s="138"/>
      <c r="N9" s="178">
        <f t="shared" si="2"/>
        <v>1.0899156242967638</v>
      </c>
      <c r="O9" s="178">
        <f t="shared" si="1"/>
        <v>1.0850152980276746</v>
      </c>
      <c r="P9" s="178">
        <f t="shared" si="1"/>
        <v>0.96935877077229315</v>
      </c>
      <c r="Q9" s="178">
        <f t="shared" si="1"/>
        <v>1.3702604020382778</v>
      </c>
    </row>
    <row r="10" spans="1:17" s="8" customFormat="1" ht="24" customHeight="1" thickBot="1" x14ac:dyDescent="0.5">
      <c r="A10" s="18">
        <v>1379</v>
      </c>
      <c r="B10" s="31">
        <v>488504</v>
      </c>
      <c r="C10" s="20">
        <v>392593</v>
      </c>
      <c r="D10" s="19">
        <v>55784</v>
      </c>
      <c r="E10" s="20">
        <v>40127</v>
      </c>
      <c r="G10" s="159"/>
      <c r="I10" s="142"/>
      <c r="J10" s="144">
        <f t="shared" si="0"/>
        <v>95911</v>
      </c>
      <c r="K10" s="137">
        <f t="shared" si="3"/>
        <v>58.162254590192994</v>
      </c>
      <c r="L10" s="138"/>
      <c r="N10" s="178">
        <f t="shared" si="2"/>
        <v>1.133277965173737</v>
      </c>
      <c r="O10" s="178">
        <f t="shared" si="1"/>
        <v>1.1103936509013979</v>
      </c>
      <c r="P10" s="178">
        <f t="shared" si="1"/>
        <v>1.2870953600516832</v>
      </c>
      <c r="Q10" s="178">
        <f t="shared" si="1"/>
        <v>1.1749875552692455</v>
      </c>
    </row>
    <row r="11" spans="1:17" s="8" customFormat="1" ht="24" customHeight="1" thickBot="1" x14ac:dyDescent="0.5">
      <c r="A11" s="18">
        <v>1380</v>
      </c>
      <c r="B11" s="31">
        <v>565689</v>
      </c>
      <c r="C11" s="20">
        <v>433674</v>
      </c>
      <c r="D11" s="19">
        <v>83255</v>
      </c>
      <c r="E11" s="20">
        <v>48760</v>
      </c>
      <c r="G11" s="159"/>
      <c r="I11" s="142"/>
      <c r="J11" s="144">
        <f t="shared" si="0"/>
        <v>132015</v>
      </c>
      <c r="K11" s="137">
        <f t="shared" si="3"/>
        <v>63.064803242055824</v>
      </c>
      <c r="L11" s="138"/>
      <c r="N11" s="178">
        <f t="shared" si="2"/>
        <v>1.1580028003864862</v>
      </c>
      <c r="O11" s="178">
        <f t="shared" si="1"/>
        <v>1.1046401744300076</v>
      </c>
      <c r="P11" s="178">
        <f t="shared" si="1"/>
        <v>1.4924530331277785</v>
      </c>
      <c r="Q11" s="178">
        <f t="shared" si="1"/>
        <v>1.2151419243900616</v>
      </c>
    </row>
    <row r="12" spans="1:17" s="8" customFormat="1" ht="24" customHeight="1" thickBot="1" x14ac:dyDescent="0.5">
      <c r="A12" s="18">
        <v>1381</v>
      </c>
      <c r="B12" s="31">
        <v>610113</v>
      </c>
      <c r="C12" s="20">
        <v>456955</v>
      </c>
      <c r="D12" s="19">
        <v>108613</v>
      </c>
      <c r="E12" s="20">
        <v>44545</v>
      </c>
      <c r="G12" s="159"/>
      <c r="I12" s="146"/>
      <c r="J12" s="144">
        <f t="shared" si="0"/>
        <v>153158</v>
      </c>
      <c r="K12" s="137">
        <f t="shared" si="3"/>
        <v>70.91565572807167</v>
      </c>
      <c r="L12" s="138"/>
      <c r="N12" s="178">
        <f t="shared" si="2"/>
        <v>1.0785307828152926</v>
      </c>
      <c r="O12" s="178">
        <f t="shared" si="1"/>
        <v>1.0536831813758722</v>
      </c>
      <c r="P12" s="178">
        <f t="shared" si="1"/>
        <v>1.3045823073689269</v>
      </c>
      <c r="Q12" s="178">
        <f t="shared" si="1"/>
        <v>0.91355619360131257</v>
      </c>
    </row>
    <row r="13" spans="1:17" s="8" customFormat="1" ht="24" customHeight="1" thickBot="1" x14ac:dyDescent="0.5">
      <c r="A13" s="18">
        <v>1382</v>
      </c>
      <c r="B13" s="31">
        <v>654586</v>
      </c>
      <c r="C13" s="20">
        <v>466504</v>
      </c>
      <c r="D13" s="19">
        <v>94919</v>
      </c>
      <c r="E13" s="20">
        <v>93163</v>
      </c>
      <c r="G13" s="159"/>
      <c r="I13" s="146"/>
      <c r="J13" s="144">
        <f t="shared" si="0"/>
        <v>188082</v>
      </c>
      <c r="K13" s="137">
        <f t="shared" si="3"/>
        <v>50.466817664635634</v>
      </c>
      <c r="L13" s="138"/>
      <c r="N13" s="178">
        <f t="shared" si="2"/>
        <v>1.0728930542374937</v>
      </c>
      <c r="O13" s="178">
        <f t="shared" si="1"/>
        <v>1.020897024871158</v>
      </c>
      <c r="P13" s="178">
        <f t="shared" si="1"/>
        <v>0.87391932825720675</v>
      </c>
      <c r="Q13" s="178">
        <f t="shared" si="1"/>
        <v>2.0914356268941519</v>
      </c>
    </row>
    <row r="14" spans="1:17" s="8" customFormat="1" ht="24" customHeight="1" thickBot="1" x14ac:dyDescent="0.5">
      <c r="A14" s="18">
        <v>1383</v>
      </c>
      <c r="B14" s="31">
        <v>689663</v>
      </c>
      <c r="C14" s="20">
        <v>492156</v>
      </c>
      <c r="D14" s="42">
        <v>154505</v>
      </c>
      <c r="E14" s="20">
        <v>43002</v>
      </c>
      <c r="G14" s="159"/>
      <c r="I14" s="147"/>
      <c r="J14" s="144">
        <f t="shared" si="0"/>
        <v>197507</v>
      </c>
      <c r="K14" s="137">
        <f t="shared" si="3"/>
        <v>78.227607122785528</v>
      </c>
      <c r="L14" s="138"/>
      <c r="N14" s="178">
        <f t="shared" si="2"/>
        <v>1.0535865417225545</v>
      </c>
      <c r="O14" s="178">
        <f t="shared" si="1"/>
        <v>1.0549877385831632</v>
      </c>
      <c r="P14" s="178">
        <f t="shared" si="1"/>
        <v>1.6277562974746889</v>
      </c>
      <c r="Q14" s="178">
        <f t="shared" si="1"/>
        <v>0.46157809430782609</v>
      </c>
    </row>
    <row r="15" spans="1:17" s="8" customFormat="1" ht="24" customHeight="1" thickBot="1" x14ac:dyDescent="0.5">
      <c r="A15" s="21">
        <v>1384</v>
      </c>
      <c r="B15" s="31">
        <v>699623</v>
      </c>
      <c r="C15" s="20">
        <v>491008</v>
      </c>
      <c r="D15" s="19">
        <v>167876</v>
      </c>
      <c r="E15" s="20">
        <v>40739</v>
      </c>
      <c r="G15" s="159"/>
      <c r="I15" s="146"/>
      <c r="J15" s="144">
        <f t="shared" si="0"/>
        <v>208615</v>
      </c>
      <c r="K15" s="137">
        <f t="shared" si="3"/>
        <v>80.471682285549946</v>
      </c>
      <c r="L15" s="138"/>
      <c r="N15" s="178">
        <f t="shared" si="2"/>
        <v>1.0144418360851604</v>
      </c>
      <c r="O15" s="178">
        <f t="shared" si="1"/>
        <v>0.99766740626955686</v>
      </c>
      <c r="P15" s="178">
        <f t="shared" si="1"/>
        <v>1.0865408886443804</v>
      </c>
      <c r="Q15" s="178">
        <f t="shared" si="1"/>
        <v>0.94737454071903637</v>
      </c>
    </row>
    <row r="16" spans="1:17" s="8" customFormat="1" ht="24" customHeight="1" thickBot="1" x14ac:dyDescent="0.5">
      <c r="A16" s="21">
        <v>1385</v>
      </c>
      <c r="B16" s="31">
        <v>716557</v>
      </c>
      <c r="C16" s="20">
        <v>502567</v>
      </c>
      <c r="D16" s="19">
        <v>177863</v>
      </c>
      <c r="E16" s="20">
        <v>36127</v>
      </c>
      <c r="G16" s="159"/>
      <c r="I16" s="146"/>
      <c r="J16" s="144">
        <f t="shared" si="0"/>
        <v>213990</v>
      </c>
      <c r="K16" s="137">
        <f t="shared" si="3"/>
        <v>83.117435394177292</v>
      </c>
      <c r="L16" s="138"/>
      <c r="N16" s="178">
        <f t="shared" si="2"/>
        <v>1.0242044644044006</v>
      </c>
      <c r="O16" s="178">
        <f t="shared" si="1"/>
        <v>1.023541367961418</v>
      </c>
      <c r="P16" s="178">
        <f t="shared" si="1"/>
        <v>1.0594903381066978</v>
      </c>
      <c r="Q16" s="178">
        <f t="shared" si="1"/>
        <v>0.88679152654704341</v>
      </c>
    </row>
    <row r="17" spans="1:17" s="8" customFormat="1" ht="24" customHeight="1" thickBot="1" x14ac:dyDescent="0.5">
      <c r="A17" s="21">
        <v>1386</v>
      </c>
      <c r="B17" s="31">
        <v>734568</v>
      </c>
      <c r="C17" s="20">
        <v>520842</v>
      </c>
      <c r="D17" s="19">
        <v>182611</v>
      </c>
      <c r="E17" s="20">
        <v>31115</v>
      </c>
      <c r="G17" s="159"/>
      <c r="I17" s="146"/>
      <c r="J17" s="144">
        <f t="shared" si="0"/>
        <v>213726</v>
      </c>
      <c r="K17" s="137">
        <f t="shared" si="3"/>
        <v>85.441640230949915</v>
      </c>
      <c r="L17" s="138"/>
      <c r="N17" s="178">
        <f t="shared" si="2"/>
        <v>1.0251354742190781</v>
      </c>
      <c r="O17" s="178">
        <f t="shared" si="1"/>
        <v>1.0363633107625452</v>
      </c>
      <c r="P17" s="178">
        <f t="shared" si="1"/>
        <v>1.0266947032266407</v>
      </c>
      <c r="Q17" s="178">
        <f t="shared" si="1"/>
        <v>0.86126719627979076</v>
      </c>
    </row>
    <row r="18" spans="1:17" ht="24" customHeight="1" thickBot="1" x14ac:dyDescent="0.5">
      <c r="A18" s="22">
        <v>1387</v>
      </c>
      <c r="B18" s="31">
        <v>746374</v>
      </c>
      <c r="C18" s="20">
        <v>541548</v>
      </c>
      <c r="D18" s="19">
        <v>173206</v>
      </c>
      <c r="E18" s="20">
        <v>31620</v>
      </c>
      <c r="G18" s="159"/>
      <c r="I18" s="146"/>
      <c r="J18" s="144">
        <f t="shared" si="0"/>
        <v>204826</v>
      </c>
      <c r="K18" s="137">
        <f t="shared" si="3"/>
        <v>84.562506713014955</v>
      </c>
      <c r="L18" s="141"/>
      <c r="N18" s="178">
        <f t="shared" si="2"/>
        <v>1.0160720314525</v>
      </c>
      <c r="O18" s="178">
        <f t="shared" si="1"/>
        <v>1.0397548584791549</v>
      </c>
      <c r="P18" s="178">
        <f t="shared" si="1"/>
        <v>0.94849707848924758</v>
      </c>
      <c r="Q18" s="178">
        <f t="shared" si="1"/>
        <v>1.0162301140928813</v>
      </c>
    </row>
    <row r="19" spans="1:17" ht="24" customHeight="1" thickBot="1" x14ac:dyDescent="0.5">
      <c r="A19" s="22">
        <v>1388</v>
      </c>
      <c r="B19" s="31">
        <v>780570</v>
      </c>
      <c r="C19" s="20">
        <v>583308</v>
      </c>
      <c r="D19" s="19">
        <v>168132</v>
      </c>
      <c r="E19" s="20">
        <v>29130</v>
      </c>
      <c r="G19" s="159"/>
      <c r="I19" s="146"/>
      <c r="J19" s="144">
        <f t="shared" si="0"/>
        <v>197262</v>
      </c>
      <c r="K19" s="137">
        <f t="shared" si="3"/>
        <v>85.232837546004802</v>
      </c>
      <c r="L19" s="141"/>
      <c r="N19" s="178">
        <f t="shared" si="2"/>
        <v>1.0458161725890773</v>
      </c>
      <c r="O19" s="178">
        <f t="shared" si="1"/>
        <v>1.0771122781360101</v>
      </c>
      <c r="P19" s="178">
        <f t="shared" si="1"/>
        <v>0.97070540281514495</v>
      </c>
      <c r="Q19" s="178">
        <f t="shared" si="1"/>
        <v>0.92125237191650855</v>
      </c>
    </row>
    <row r="20" spans="1:17" ht="24" customHeight="1" thickBot="1" x14ac:dyDescent="0.5">
      <c r="A20" s="22">
        <v>1389</v>
      </c>
      <c r="B20" s="31">
        <v>811662</v>
      </c>
      <c r="C20" s="20">
        <v>614208</v>
      </c>
      <c r="D20" s="19">
        <v>171061</v>
      </c>
      <c r="E20" s="20">
        <v>26393</v>
      </c>
      <c r="G20" s="159"/>
      <c r="I20" s="146"/>
      <c r="J20" s="144">
        <f t="shared" si="0"/>
        <v>197454</v>
      </c>
      <c r="K20" s="137">
        <f t="shared" si="3"/>
        <v>86.633342449380606</v>
      </c>
      <c r="L20" s="141"/>
      <c r="N20" s="178">
        <f t="shared" si="2"/>
        <v>1.0398324301472002</v>
      </c>
      <c r="O20" s="178">
        <f t="shared" si="2"/>
        <v>1.0529737291448085</v>
      </c>
      <c r="P20" s="178">
        <f t="shared" si="2"/>
        <v>1.0174208360098018</v>
      </c>
      <c r="Q20" s="178">
        <f t="shared" si="2"/>
        <v>0.90604188122210783</v>
      </c>
    </row>
    <row r="21" spans="1:17" ht="24" customHeight="1" thickBot="1" x14ac:dyDescent="0.5">
      <c r="A21" s="22">
        <v>1390</v>
      </c>
      <c r="B21" s="31">
        <v>802797</v>
      </c>
      <c r="C21" s="20">
        <v>620379</v>
      </c>
      <c r="D21" s="19">
        <v>157817</v>
      </c>
      <c r="E21" s="20">
        <v>24601</v>
      </c>
      <c r="G21" s="159"/>
      <c r="I21" s="146"/>
      <c r="J21" s="144">
        <f t="shared" si="0"/>
        <v>182418</v>
      </c>
      <c r="K21" s="137">
        <f t="shared" si="3"/>
        <v>86.51394051025666</v>
      </c>
      <c r="L21" s="141"/>
      <c r="N21" s="178">
        <f t="shared" si="2"/>
        <v>0.98907796595134423</v>
      </c>
      <c r="O21" s="178">
        <f t="shared" si="2"/>
        <v>1.0100470850265708</v>
      </c>
      <c r="P21" s="178">
        <f t="shared" si="2"/>
        <v>0.92257732621696353</v>
      </c>
      <c r="Q21" s="178">
        <f t="shared" si="2"/>
        <v>0.93210320918425338</v>
      </c>
    </row>
    <row r="22" spans="1:17" ht="24" customHeight="1" thickBot="1" x14ac:dyDescent="0.5">
      <c r="A22" s="22">
        <v>1391</v>
      </c>
      <c r="B22" s="31">
        <v>815895</v>
      </c>
      <c r="C22" s="20">
        <v>634237</v>
      </c>
      <c r="D22" s="19">
        <v>156309</v>
      </c>
      <c r="E22" s="20">
        <v>25349</v>
      </c>
      <c r="G22" s="159"/>
      <c r="I22" s="141"/>
      <c r="J22" s="144">
        <f t="shared" si="0"/>
        <v>181658</v>
      </c>
      <c r="K22" s="137">
        <f t="shared" si="3"/>
        <v>86.045756311310257</v>
      </c>
      <c r="L22" s="141"/>
      <c r="N22" s="178">
        <f t="shared" si="2"/>
        <v>1.0163154570831729</v>
      </c>
      <c r="O22" s="178">
        <f t="shared" si="2"/>
        <v>1.0223379579257197</v>
      </c>
      <c r="P22" s="178">
        <f t="shared" si="2"/>
        <v>0.99044462890563123</v>
      </c>
      <c r="Q22" s="178">
        <f t="shared" si="2"/>
        <v>1.0304052680785334</v>
      </c>
    </row>
    <row r="23" spans="1:17" ht="24" customHeight="1" thickBot="1" x14ac:dyDescent="0.5">
      <c r="A23" s="22">
        <v>1392</v>
      </c>
      <c r="B23" s="31">
        <v>814827</v>
      </c>
      <c r="C23" s="20">
        <v>651235</v>
      </c>
      <c r="D23" s="19">
        <v>139960</v>
      </c>
      <c r="E23" s="20">
        <v>23632</v>
      </c>
      <c r="G23" s="159"/>
      <c r="I23" s="141"/>
      <c r="J23" s="144">
        <f t="shared" si="0"/>
        <v>163592</v>
      </c>
      <c r="K23" s="137">
        <f t="shared" si="3"/>
        <v>85.55430583402611</v>
      </c>
      <c r="L23" s="141"/>
      <c r="N23" s="178">
        <f t="shared" si="2"/>
        <v>0.99869100803412203</v>
      </c>
      <c r="O23" s="178">
        <f t="shared" si="2"/>
        <v>1.026800706991235</v>
      </c>
      <c r="P23" s="178">
        <f t="shared" si="2"/>
        <v>0.89540589473414833</v>
      </c>
      <c r="Q23" s="178">
        <f t="shared" si="2"/>
        <v>0.93226557260641441</v>
      </c>
    </row>
    <row r="24" spans="1:17" ht="24" customHeight="1" thickBot="1" x14ac:dyDescent="0.5">
      <c r="A24" s="22">
        <v>1393</v>
      </c>
      <c r="B24" s="31">
        <v>921487</v>
      </c>
      <c r="C24" s="20">
        <v>732713</v>
      </c>
      <c r="D24" s="19">
        <v>165889</v>
      </c>
      <c r="E24" s="20">
        <v>22885</v>
      </c>
      <c r="G24" s="159"/>
      <c r="I24" s="141"/>
      <c r="J24" s="144">
        <f t="shared" si="0"/>
        <v>188774</v>
      </c>
      <c r="K24" s="137">
        <f t="shared" si="3"/>
        <v>87.877038151440345</v>
      </c>
      <c r="L24" s="141"/>
      <c r="N24" s="178">
        <f t="shared" si="2"/>
        <v>1.1308989515565882</v>
      </c>
      <c r="O24" s="178">
        <f t="shared" si="2"/>
        <v>1.1251130544273573</v>
      </c>
      <c r="P24" s="178">
        <f t="shared" si="2"/>
        <v>1.1852600743069448</v>
      </c>
      <c r="Q24" s="178">
        <f t="shared" si="2"/>
        <v>0.96839031821259314</v>
      </c>
    </row>
    <row r="25" spans="1:17" ht="24" customHeight="1" thickBot="1" x14ac:dyDescent="0.5">
      <c r="A25" s="22">
        <v>1394</v>
      </c>
      <c r="B25" s="31">
        <v>969758</v>
      </c>
      <c r="C25" s="20">
        <v>784024</v>
      </c>
      <c r="D25" s="19">
        <v>164499</v>
      </c>
      <c r="E25" s="20">
        <v>21235</v>
      </c>
      <c r="G25" s="159"/>
      <c r="I25" s="141"/>
      <c r="J25" s="144">
        <f t="shared" si="0"/>
        <v>185734</v>
      </c>
      <c r="K25" s="137">
        <f t="shared" si="3"/>
        <v>88.566982889508651</v>
      </c>
      <c r="L25" s="141"/>
      <c r="N25" s="178">
        <f t="shared" si="2"/>
        <v>1.0523838100808802</v>
      </c>
      <c r="O25" s="178">
        <f t="shared" si="2"/>
        <v>1.0700287834390818</v>
      </c>
      <c r="P25" s="178">
        <f t="shared" si="2"/>
        <v>0.9916209031340234</v>
      </c>
      <c r="Q25" s="178">
        <f t="shared" si="2"/>
        <v>0.92790037142232906</v>
      </c>
    </row>
    <row r="26" spans="1:17" ht="24" customHeight="1" thickBot="1" x14ac:dyDescent="0.5">
      <c r="A26" s="22">
        <v>1395</v>
      </c>
      <c r="B26" s="31">
        <v>916590</v>
      </c>
      <c r="C26" s="20">
        <v>839591</v>
      </c>
      <c r="D26" s="19">
        <v>62602</v>
      </c>
      <c r="E26" s="20">
        <v>14397</v>
      </c>
      <c r="G26" s="159"/>
      <c r="I26" s="141"/>
      <c r="J26" s="144">
        <f t="shared" si="0"/>
        <v>76999</v>
      </c>
      <c r="K26" s="137">
        <f t="shared" si="3"/>
        <v>81.302354576033451</v>
      </c>
      <c r="L26" s="141"/>
      <c r="N26" s="178">
        <f t="shared" si="2"/>
        <v>0.94517395061448317</v>
      </c>
      <c r="O26" s="178">
        <f t="shared" si="2"/>
        <v>1.0708741058947175</v>
      </c>
      <c r="P26" s="178">
        <f t="shared" si="2"/>
        <v>0.38056158396099671</v>
      </c>
      <c r="Q26" s="178">
        <f t="shared" si="2"/>
        <v>0.67798445961855425</v>
      </c>
    </row>
    <row r="27" spans="1:17" ht="24" customHeight="1" thickBot="1" x14ac:dyDescent="0.5">
      <c r="A27" s="22">
        <v>1396</v>
      </c>
      <c r="B27" s="31">
        <v>936764</v>
      </c>
      <c r="C27" s="20">
        <v>863872</v>
      </c>
      <c r="D27" s="19">
        <v>59540</v>
      </c>
      <c r="E27" s="20">
        <v>13352</v>
      </c>
      <c r="G27" s="159"/>
      <c r="I27" s="141"/>
      <c r="J27" s="144">
        <f t="shared" si="0"/>
        <v>72892</v>
      </c>
      <c r="K27" s="137">
        <f t="shared" si="3"/>
        <v>81.682489162047972</v>
      </c>
      <c r="L27" s="141"/>
      <c r="N27" s="178">
        <f t="shared" si="2"/>
        <v>1.0220098408230507</v>
      </c>
      <c r="O27" s="178">
        <f t="shared" si="2"/>
        <v>1.0289200336830671</v>
      </c>
      <c r="P27" s="178">
        <f t="shared" si="2"/>
        <v>0.9510878246701383</v>
      </c>
      <c r="Q27" s="178">
        <f t="shared" si="2"/>
        <v>0.9274154337709245</v>
      </c>
    </row>
    <row r="28" spans="1:17" ht="24" customHeight="1" thickBot="1" x14ac:dyDescent="0.5">
      <c r="A28" s="22">
        <v>1397</v>
      </c>
      <c r="B28" s="31">
        <v>977941</v>
      </c>
      <c r="C28" s="20">
        <v>890063</v>
      </c>
      <c r="D28" s="19">
        <v>70078</v>
      </c>
      <c r="E28" s="20">
        <v>17800</v>
      </c>
      <c r="G28" s="159"/>
      <c r="I28" s="141"/>
      <c r="J28" s="144">
        <f>D28+E28</f>
        <v>87878</v>
      </c>
      <c r="K28" s="137">
        <f t="shared" si="3"/>
        <v>79.74464598648126</v>
      </c>
      <c r="L28" s="141"/>
      <c r="N28" s="178">
        <f t="shared" si="2"/>
        <v>1.0439566422279252</v>
      </c>
      <c r="O28" s="178">
        <f t="shared" si="2"/>
        <v>1.0303181489850348</v>
      </c>
      <c r="P28" s="178">
        <f t="shared" si="2"/>
        <v>1.1769902586496472</v>
      </c>
      <c r="Q28" s="178">
        <f t="shared" si="2"/>
        <v>1.3331336129418814</v>
      </c>
    </row>
    <row r="29" spans="1:17" ht="24" customHeight="1" thickBot="1" x14ac:dyDescent="0.5">
      <c r="A29" s="22">
        <v>1398</v>
      </c>
      <c r="B29" s="31">
        <v>908917</v>
      </c>
      <c r="C29" s="20">
        <v>831532</v>
      </c>
      <c r="D29" s="19">
        <v>54369</v>
      </c>
      <c r="E29" s="20">
        <v>23016</v>
      </c>
      <c r="G29" s="159"/>
      <c r="J29" s="144">
        <f t="shared" ref="J29:J31" si="4">D29+E29</f>
        <v>77385</v>
      </c>
      <c r="K29" s="137">
        <f t="shared" ref="K29:K31" si="5">D29/J29*100</f>
        <v>70.257801899592948</v>
      </c>
      <c r="N29" s="178">
        <f t="shared" si="2"/>
        <v>0.92941905493276178</v>
      </c>
      <c r="O29" s="178">
        <f t="shared" si="2"/>
        <v>0.93423948641837717</v>
      </c>
      <c r="P29" s="178">
        <f t="shared" si="2"/>
        <v>0.77583549758840153</v>
      </c>
      <c r="Q29" s="178">
        <f t="shared" si="2"/>
        <v>1.2930337078651686</v>
      </c>
    </row>
    <row r="30" spans="1:17" ht="24" customHeight="1" thickBot="1" x14ac:dyDescent="0.5">
      <c r="A30" s="22">
        <v>1399</v>
      </c>
      <c r="B30" s="31">
        <v>629703</v>
      </c>
      <c r="C30" s="20">
        <v>554346</v>
      </c>
      <c r="D30" s="19">
        <v>47439</v>
      </c>
      <c r="E30" s="20">
        <v>27918</v>
      </c>
      <c r="J30" s="144">
        <f t="shared" si="4"/>
        <v>75357</v>
      </c>
      <c r="K30" s="137">
        <f t="shared" si="5"/>
        <v>62.952346829093521</v>
      </c>
      <c r="N30" s="178">
        <f t="shared" si="2"/>
        <v>0.69280583375599747</v>
      </c>
      <c r="O30" s="178">
        <f t="shared" si="2"/>
        <v>0.66665624413732727</v>
      </c>
      <c r="P30" s="178">
        <f t="shared" si="2"/>
        <v>0.87253765932792582</v>
      </c>
      <c r="Q30" s="178">
        <f t="shared" si="2"/>
        <v>1.2129822732012514</v>
      </c>
    </row>
    <row r="31" spans="1:17" ht="24" customHeight="1" thickBot="1" x14ac:dyDescent="0.5">
      <c r="A31" s="22">
        <v>1400</v>
      </c>
      <c r="B31" s="31">
        <v>768425</v>
      </c>
      <c r="C31" s="20">
        <v>686637</v>
      </c>
      <c r="D31" s="19">
        <v>49929</v>
      </c>
      <c r="E31" s="20">
        <v>31859</v>
      </c>
      <c r="J31" s="144">
        <f t="shared" si="4"/>
        <v>81788</v>
      </c>
      <c r="K31" s="137">
        <f t="shared" si="5"/>
        <v>61.046852839047297</v>
      </c>
      <c r="N31" s="178">
        <f t="shared" si="2"/>
        <v>1.2202975053318788</v>
      </c>
      <c r="O31" s="178">
        <f t="shared" si="2"/>
        <v>1.238643374354645</v>
      </c>
      <c r="P31" s="178">
        <f t="shared" si="2"/>
        <v>1.0524884588629608</v>
      </c>
      <c r="Q31" s="178">
        <f t="shared" si="2"/>
        <v>1.1411634071208538</v>
      </c>
    </row>
    <row r="32" spans="1:17" ht="24" customHeight="1" thickBot="1" x14ac:dyDescent="0.5">
      <c r="A32" s="22">
        <v>1401</v>
      </c>
      <c r="B32" s="31">
        <v>853438</v>
      </c>
      <c r="C32" s="20">
        <v>768525</v>
      </c>
      <c r="D32" s="19">
        <v>51681</v>
      </c>
      <c r="E32" s="20">
        <v>33232</v>
      </c>
      <c r="J32" s="144">
        <f t="shared" ref="J32:J33" si="6">D32+E32</f>
        <v>84913</v>
      </c>
      <c r="K32" s="137">
        <f t="shared" ref="K32:K33" si="7">D32/J32*100</f>
        <v>60.863472024307228</v>
      </c>
      <c r="N32" s="178">
        <f t="shared" ref="N32:N33" si="8">B32/B31</f>
        <v>1.110632787845268</v>
      </c>
      <c r="O32" s="178">
        <f t="shared" ref="O32:O33" si="9">C32/C31</f>
        <v>1.1192595214065073</v>
      </c>
      <c r="P32" s="178">
        <f t="shared" ref="P32:P33" si="10">D32/D31</f>
        <v>1.0350898275551284</v>
      </c>
      <c r="Q32" s="178">
        <f t="shared" ref="Q32:Q33" si="11">E32/E31</f>
        <v>1.0430961423773502</v>
      </c>
    </row>
    <row r="33" spans="1:17" ht="24" customHeight="1" thickBot="1" x14ac:dyDescent="0.5">
      <c r="A33" s="22">
        <v>1402</v>
      </c>
      <c r="B33" s="31">
        <v>894593</v>
      </c>
      <c r="C33" s="20">
        <v>802194</v>
      </c>
      <c r="D33" s="19">
        <v>61109</v>
      </c>
      <c r="E33" s="20">
        <v>31290</v>
      </c>
      <c r="J33" s="144">
        <f t="shared" si="6"/>
        <v>92399</v>
      </c>
      <c r="K33" s="137">
        <f t="shared" si="7"/>
        <v>66.135997142826213</v>
      </c>
      <c r="N33" s="178">
        <f t="shared" si="8"/>
        <v>1.048222600821618</v>
      </c>
      <c r="O33" s="178">
        <f t="shared" si="9"/>
        <v>1.0438098955791939</v>
      </c>
      <c r="P33" s="178">
        <f t="shared" si="10"/>
        <v>1.1824268106267293</v>
      </c>
      <c r="Q33" s="178">
        <f t="shared" si="11"/>
        <v>0.94156234954260953</v>
      </c>
    </row>
    <row r="34" spans="1:17" ht="24" customHeight="1" thickBot="1" x14ac:dyDescent="0.6">
      <c r="A34" s="179" t="s">
        <v>121</v>
      </c>
      <c r="B34" s="180">
        <f>GEOMEAN(N4:N33)-1</f>
        <v>5.1658940451291935E-2</v>
      </c>
      <c r="C34" s="180">
        <f>GEOMEAN(O4:O33)-1</f>
        <v>6.055549704950991E-2</v>
      </c>
      <c r="D34" s="180">
        <f>GEOMEAN(P4:P33)-1</f>
        <v>3.997065724713722E-2</v>
      </c>
      <c r="E34" s="180">
        <f>GEOMEAN(Q4:Q33)-1</f>
        <v>-9.0209851920537432E-3</v>
      </c>
    </row>
  </sheetData>
  <mergeCells count="1">
    <mergeCell ref="A1:E1"/>
  </mergeCells>
  <phoneticPr fontId="0" type="noConversion"/>
  <printOptions horizontalCentered="1"/>
  <pageMargins left="0.39370078740157483" right="0.39370078740157483" top="0.39370078740157483" bottom="0"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tabColor rgb="FF00B050"/>
  </sheetPr>
  <dimension ref="A1:J35"/>
  <sheetViews>
    <sheetView rightToLeft="1" view="pageBreakPreview" topLeftCell="A19" zoomScale="86" zoomScaleNormal="100" zoomScaleSheetLayoutView="86" workbookViewId="0">
      <selection activeCell="A35" sqref="A35:D35"/>
    </sheetView>
  </sheetViews>
  <sheetFormatPr defaultColWidth="15.7109375" defaultRowHeight="18" customHeight="1" x14ac:dyDescent="0.2"/>
  <cols>
    <col min="1" max="1" width="15.140625" bestFit="1" customWidth="1"/>
    <col min="2" max="5" width="20.7109375" customWidth="1"/>
    <col min="7" max="7" width="25.140625" customWidth="1"/>
  </cols>
  <sheetData>
    <row r="1" spans="1:10" ht="21.75" thickBot="1" x14ac:dyDescent="0.25">
      <c r="A1" s="299" t="s">
        <v>136</v>
      </c>
      <c r="B1" s="300"/>
      <c r="C1" s="300"/>
      <c r="D1" s="300"/>
      <c r="E1" s="300"/>
    </row>
    <row r="2" spans="1:10" ht="22.5" thickTop="1" thickBot="1" x14ac:dyDescent="0.25">
      <c r="A2" s="26" t="s">
        <v>45</v>
      </c>
      <c r="B2" s="26" t="s">
        <v>9</v>
      </c>
      <c r="C2" s="26" t="s">
        <v>20</v>
      </c>
      <c r="D2" s="26" t="s">
        <v>21</v>
      </c>
      <c r="E2" s="102" t="s">
        <v>22</v>
      </c>
      <c r="F2" s="66" t="s">
        <v>56</v>
      </c>
    </row>
    <row r="3" spans="1:10" ht="24" customHeight="1" thickBot="1" x14ac:dyDescent="0.25">
      <c r="A3" s="36">
        <v>1372</v>
      </c>
      <c r="B3" s="15">
        <v>579</v>
      </c>
      <c r="C3" s="16">
        <v>253</v>
      </c>
      <c r="D3" s="15" t="s">
        <v>52</v>
      </c>
      <c r="E3" s="16">
        <v>251</v>
      </c>
      <c r="J3">
        <v>1372</v>
      </c>
    </row>
    <row r="4" spans="1:10" ht="24" customHeight="1" thickBot="1" x14ac:dyDescent="0.5">
      <c r="A4" s="36">
        <v>1373</v>
      </c>
      <c r="B4" s="15">
        <v>586</v>
      </c>
      <c r="C4" s="16">
        <v>237</v>
      </c>
      <c r="D4" s="15" t="s">
        <v>52</v>
      </c>
      <c r="E4" s="16">
        <v>255</v>
      </c>
      <c r="F4" s="178">
        <f>B4/B3</f>
        <v>1.0120898100172711</v>
      </c>
      <c r="G4" s="178">
        <f t="shared" ref="G4:I19" si="0">C4/C3</f>
        <v>0.93675889328063244</v>
      </c>
      <c r="H4" s="178" t="e">
        <f t="shared" si="0"/>
        <v>#VALUE!</v>
      </c>
      <c r="I4" s="178">
        <f t="shared" si="0"/>
        <v>1.0159362549800797</v>
      </c>
      <c r="J4">
        <v>1373</v>
      </c>
    </row>
    <row r="5" spans="1:10" ht="24" customHeight="1" thickBot="1" x14ac:dyDescent="0.5">
      <c r="A5" s="36">
        <v>1374</v>
      </c>
      <c r="B5" s="15">
        <v>578</v>
      </c>
      <c r="C5" s="16">
        <v>314</v>
      </c>
      <c r="D5" s="15" t="s">
        <v>52</v>
      </c>
      <c r="E5" s="16">
        <v>252</v>
      </c>
      <c r="F5" s="178">
        <f t="shared" ref="F5:I31" si="1">B5/B4</f>
        <v>0.98634812286689422</v>
      </c>
      <c r="G5" s="178">
        <f t="shared" si="0"/>
        <v>1.3248945147679325</v>
      </c>
      <c r="H5" s="178" t="e">
        <f t="shared" si="0"/>
        <v>#VALUE!</v>
      </c>
      <c r="I5" s="178">
        <f t="shared" si="0"/>
        <v>0.9882352941176471</v>
      </c>
      <c r="J5">
        <v>1374</v>
      </c>
    </row>
    <row r="6" spans="1:10" ht="24" customHeight="1" thickBot="1" x14ac:dyDescent="0.5">
      <c r="A6" s="36">
        <v>1375</v>
      </c>
      <c r="B6" s="15">
        <v>585</v>
      </c>
      <c r="C6" s="16">
        <v>363</v>
      </c>
      <c r="D6" s="15" t="s">
        <v>52</v>
      </c>
      <c r="E6" s="16">
        <v>255</v>
      </c>
      <c r="F6" s="178">
        <f t="shared" si="1"/>
        <v>1.0121107266435987</v>
      </c>
      <c r="G6" s="178">
        <f t="shared" si="0"/>
        <v>1.1560509554140128</v>
      </c>
      <c r="H6" s="178" t="e">
        <f t="shared" si="0"/>
        <v>#VALUE!</v>
      </c>
      <c r="I6" s="178">
        <f t="shared" si="0"/>
        <v>1.0119047619047619</v>
      </c>
      <c r="J6">
        <v>1375</v>
      </c>
    </row>
    <row r="7" spans="1:10" ht="24" customHeight="1" thickBot="1" x14ac:dyDescent="0.5">
      <c r="A7" s="36">
        <v>1376</v>
      </c>
      <c r="B7" s="15">
        <v>609</v>
      </c>
      <c r="C7" s="16">
        <v>376</v>
      </c>
      <c r="D7" s="15">
        <v>8</v>
      </c>
      <c r="E7" s="16">
        <v>4240</v>
      </c>
      <c r="F7" s="178">
        <f t="shared" si="1"/>
        <v>1.0410256410256411</v>
      </c>
      <c r="G7" s="178">
        <f t="shared" si="0"/>
        <v>1.0358126721763086</v>
      </c>
      <c r="H7" s="178" t="e">
        <f t="shared" si="0"/>
        <v>#VALUE!</v>
      </c>
      <c r="I7" s="178">
        <f t="shared" si="0"/>
        <v>16.627450980392158</v>
      </c>
      <c r="J7">
        <v>1376</v>
      </c>
    </row>
    <row r="8" spans="1:10" ht="24" customHeight="1" thickBot="1" x14ac:dyDescent="0.5">
      <c r="A8" s="36">
        <v>1377</v>
      </c>
      <c r="B8" s="15">
        <v>609</v>
      </c>
      <c r="C8" s="16">
        <v>425</v>
      </c>
      <c r="D8" s="15">
        <v>9</v>
      </c>
      <c r="E8" s="16">
        <v>4121</v>
      </c>
      <c r="F8" s="178">
        <f t="shared" si="1"/>
        <v>1</v>
      </c>
      <c r="G8" s="178">
        <f t="shared" si="0"/>
        <v>1.1303191489361701</v>
      </c>
      <c r="H8" s="178">
        <f t="shared" si="0"/>
        <v>1.125</v>
      </c>
      <c r="I8" s="178">
        <f t="shared" si="0"/>
        <v>0.97193396226415096</v>
      </c>
      <c r="J8">
        <v>1377</v>
      </c>
    </row>
    <row r="9" spans="1:10" ht="24" customHeight="1" thickBot="1" x14ac:dyDescent="0.5">
      <c r="A9" s="36">
        <v>1378</v>
      </c>
      <c r="B9" s="15">
        <v>610</v>
      </c>
      <c r="C9" s="16">
        <v>448</v>
      </c>
      <c r="D9" s="15">
        <v>8</v>
      </c>
      <c r="E9" s="16">
        <v>4262</v>
      </c>
      <c r="F9" s="178">
        <f t="shared" si="1"/>
        <v>1.0016420361247949</v>
      </c>
      <c r="G9" s="178">
        <f t="shared" si="0"/>
        <v>1.0541176470588236</v>
      </c>
      <c r="H9" s="178">
        <f t="shared" si="0"/>
        <v>0.88888888888888884</v>
      </c>
      <c r="I9" s="178">
        <f t="shared" si="0"/>
        <v>1.0342149963601068</v>
      </c>
      <c r="J9">
        <v>1378</v>
      </c>
    </row>
    <row r="10" spans="1:10" ht="24" customHeight="1" thickBot="1" x14ac:dyDescent="0.5">
      <c r="A10" s="36">
        <v>1379</v>
      </c>
      <c r="B10" s="15">
        <v>628</v>
      </c>
      <c r="C10" s="16">
        <v>493</v>
      </c>
      <c r="D10" s="15">
        <v>7</v>
      </c>
      <c r="E10" s="16">
        <v>4389</v>
      </c>
      <c r="F10" s="178">
        <f t="shared" si="1"/>
        <v>1.0295081967213116</v>
      </c>
      <c r="G10" s="178">
        <f t="shared" si="0"/>
        <v>1.1004464285714286</v>
      </c>
      <c r="H10" s="178">
        <f t="shared" si="0"/>
        <v>0.875</v>
      </c>
      <c r="I10" s="178">
        <f t="shared" si="0"/>
        <v>1.0297982167996247</v>
      </c>
      <c r="J10">
        <v>1379</v>
      </c>
    </row>
    <row r="11" spans="1:10" ht="24" customHeight="1" thickBot="1" x14ac:dyDescent="0.5">
      <c r="A11" s="36">
        <v>1380</v>
      </c>
      <c r="B11" s="15">
        <v>639</v>
      </c>
      <c r="C11" s="16">
        <v>535</v>
      </c>
      <c r="D11" s="15">
        <v>17</v>
      </c>
      <c r="E11" s="16">
        <v>4293</v>
      </c>
      <c r="F11" s="178">
        <f t="shared" si="1"/>
        <v>1.0175159235668789</v>
      </c>
      <c r="G11" s="178">
        <f t="shared" si="0"/>
        <v>1.0851926977687627</v>
      </c>
      <c r="H11" s="178">
        <f t="shared" si="0"/>
        <v>2.4285714285714284</v>
      </c>
      <c r="I11" s="178">
        <f t="shared" si="0"/>
        <v>0.97812713602187285</v>
      </c>
      <c r="J11">
        <v>1380</v>
      </c>
    </row>
    <row r="12" spans="1:10" ht="24" customHeight="1" thickBot="1" x14ac:dyDescent="0.5">
      <c r="A12" s="36">
        <v>1381</v>
      </c>
      <c r="B12" s="15">
        <v>631</v>
      </c>
      <c r="C12" s="16">
        <v>754</v>
      </c>
      <c r="D12" s="15">
        <v>27</v>
      </c>
      <c r="E12" s="16">
        <v>4377</v>
      </c>
      <c r="F12" s="178">
        <f t="shared" si="1"/>
        <v>0.98748043818466358</v>
      </c>
      <c r="G12" s="178">
        <f t="shared" si="0"/>
        <v>1.4093457943925234</v>
      </c>
      <c r="H12" s="178">
        <f t="shared" si="0"/>
        <v>1.588235294117647</v>
      </c>
      <c r="I12" s="178">
        <f t="shared" si="0"/>
        <v>1.0195667365478687</v>
      </c>
      <c r="J12">
        <v>1381</v>
      </c>
    </row>
    <row r="13" spans="1:10" ht="24" customHeight="1" thickBot="1" x14ac:dyDescent="0.5">
      <c r="A13" s="36">
        <v>1382</v>
      </c>
      <c r="B13" s="15">
        <v>644</v>
      </c>
      <c r="C13" s="16">
        <v>806</v>
      </c>
      <c r="D13" s="15">
        <v>39</v>
      </c>
      <c r="E13" s="16">
        <v>4163</v>
      </c>
      <c r="F13" s="178">
        <f t="shared" si="1"/>
        <v>1.0206022187004755</v>
      </c>
      <c r="G13" s="178">
        <f t="shared" si="0"/>
        <v>1.0689655172413792</v>
      </c>
      <c r="H13" s="178">
        <f t="shared" si="0"/>
        <v>1.4444444444444444</v>
      </c>
      <c r="I13" s="178">
        <f t="shared" si="0"/>
        <v>0.95110806488462418</v>
      </c>
      <c r="J13">
        <v>1382</v>
      </c>
    </row>
    <row r="14" spans="1:10" ht="24" customHeight="1" thickBot="1" x14ac:dyDescent="0.5">
      <c r="A14" s="36">
        <v>1383</v>
      </c>
      <c r="B14" s="15">
        <v>650</v>
      </c>
      <c r="C14" s="16">
        <v>725</v>
      </c>
      <c r="D14" s="15">
        <v>48</v>
      </c>
      <c r="E14" s="16">
        <v>4223</v>
      </c>
      <c r="F14" s="178">
        <f t="shared" si="1"/>
        <v>1.0093167701863355</v>
      </c>
      <c r="G14" s="178">
        <f t="shared" si="0"/>
        <v>0.89950372208436724</v>
      </c>
      <c r="H14" s="178">
        <f t="shared" si="0"/>
        <v>1.2307692307692308</v>
      </c>
      <c r="I14" s="178">
        <f t="shared" si="0"/>
        <v>1.0144126831611819</v>
      </c>
      <c r="J14">
        <v>1383</v>
      </c>
    </row>
    <row r="15" spans="1:10" ht="24" customHeight="1" thickBot="1" x14ac:dyDescent="0.5">
      <c r="A15" s="37">
        <v>1384</v>
      </c>
      <c r="B15" s="15">
        <v>670</v>
      </c>
      <c r="C15" s="16">
        <v>777</v>
      </c>
      <c r="D15" s="15">
        <v>60</v>
      </c>
      <c r="E15" s="16">
        <v>4107</v>
      </c>
      <c r="F15" s="178">
        <f t="shared" si="1"/>
        <v>1.0307692307692307</v>
      </c>
      <c r="G15" s="178">
        <f t="shared" si="0"/>
        <v>1.0717241379310345</v>
      </c>
      <c r="H15" s="178">
        <f t="shared" si="0"/>
        <v>1.25</v>
      </c>
      <c r="I15" s="178">
        <f t="shared" si="0"/>
        <v>0.97253137579919491</v>
      </c>
      <c r="J15">
        <v>1384</v>
      </c>
    </row>
    <row r="16" spans="1:10" ht="24" customHeight="1" thickBot="1" x14ac:dyDescent="0.5">
      <c r="A16" s="37">
        <v>1385</v>
      </c>
      <c r="B16" s="15">
        <v>673</v>
      </c>
      <c r="C16" s="16">
        <v>840</v>
      </c>
      <c r="D16" s="15">
        <v>63</v>
      </c>
      <c r="E16" s="16">
        <v>4203</v>
      </c>
      <c r="F16" s="178">
        <f t="shared" si="1"/>
        <v>1.0044776119402985</v>
      </c>
      <c r="G16" s="178">
        <f t="shared" si="0"/>
        <v>1.0810810810810811</v>
      </c>
      <c r="H16" s="178">
        <f t="shared" si="0"/>
        <v>1.05</v>
      </c>
      <c r="I16" s="178">
        <f t="shared" si="0"/>
        <v>1.0233747260774289</v>
      </c>
      <c r="J16">
        <v>1385</v>
      </c>
    </row>
    <row r="17" spans="1:10" ht="24" customHeight="1" thickBot="1" x14ac:dyDescent="0.5">
      <c r="A17" s="37">
        <v>1386</v>
      </c>
      <c r="B17" s="15">
        <v>677</v>
      </c>
      <c r="C17" s="16">
        <v>909</v>
      </c>
      <c r="D17" s="15">
        <v>66</v>
      </c>
      <c r="E17" s="16">
        <v>4240</v>
      </c>
      <c r="F17" s="178">
        <f t="shared" si="1"/>
        <v>1.0059435364041605</v>
      </c>
      <c r="G17" s="178">
        <f t="shared" si="0"/>
        <v>1.0821428571428571</v>
      </c>
      <c r="H17" s="178">
        <f t="shared" si="0"/>
        <v>1.0476190476190477</v>
      </c>
      <c r="I17" s="178">
        <f t="shared" si="0"/>
        <v>1.0088032357839638</v>
      </c>
      <c r="J17">
        <v>1386</v>
      </c>
    </row>
    <row r="18" spans="1:10" ht="24" customHeight="1" thickBot="1" x14ac:dyDescent="0.5">
      <c r="A18" s="38">
        <v>1387</v>
      </c>
      <c r="B18" s="15">
        <v>690</v>
      </c>
      <c r="C18" s="16">
        <v>1032</v>
      </c>
      <c r="D18" s="15">
        <v>74</v>
      </c>
      <c r="E18" s="16">
        <v>4514</v>
      </c>
      <c r="F18" s="178">
        <f t="shared" si="1"/>
        <v>1.0192023633677991</v>
      </c>
      <c r="G18" s="178">
        <f t="shared" si="0"/>
        <v>1.1353135313531353</v>
      </c>
      <c r="H18" s="178">
        <f t="shared" si="0"/>
        <v>1.1212121212121211</v>
      </c>
      <c r="I18" s="178">
        <f t="shared" si="0"/>
        <v>1.064622641509434</v>
      </c>
      <c r="J18">
        <v>1387</v>
      </c>
    </row>
    <row r="19" spans="1:10" ht="24" customHeight="1" thickBot="1" x14ac:dyDescent="0.5">
      <c r="A19" s="38">
        <v>1388</v>
      </c>
      <c r="B19" s="15">
        <v>701</v>
      </c>
      <c r="C19" s="16">
        <v>1122</v>
      </c>
      <c r="D19" s="15">
        <v>74</v>
      </c>
      <c r="E19" s="16">
        <v>4503</v>
      </c>
      <c r="F19" s="178">
        <f t="shared" si="1"/>
        <v>1.0159420289855072</v>
      </c>
      <c r="G19" s="178">
        <f t="shared" si="0"/>
        <v>1.0872093023255813</v>
      </c>
      <c r="H19" s="178">
        <f t="shared" si="0"/>
        <v>1</v>
      </c>
      <c r="I19" s="178">
        <f t="shared" si="0"/>
        <v>0.99756313690739917</v>
      </c>
      <c r="J19">
        <v>1388</v>
      </c>
    </row>
    <row r="20" spans="1:10" ht="24" customHeight="1" thickBot="1" x14ac:dyDescent="0.5">
      <c r="A20" s="38">
        <v>1389</v>
      </c>
      <c r="B20" s="15">
        <v>710</v>
      </c>
      <c r="C20" s="16">
        <v>1186</v>
      </c>
      <c r="D20" s="15">
        <v>79</v>
      </c>
      <c r="E20" s="16">
        <v>4509</v>
      </c>
      <c r="F20" s="178">
        <f t="shared" si="1"/>
        <v>1.0128388017118402</v>
      </c>
      <c r="G20" s="178">
        <f t="shared" si="1"/>
        <v>1.0570409982174689</v>
      </c>
      <c r="H20" s="178">
        <f t="shared" si="1"/>
        <v>1.0675675675675675</v>
      </c>
      <c r="I20" s="178">
        <f t="shared" si="1"/>
        <v>1.0013324450366423</v>
      </c>
      <c r="J20">
        <v>1389</v>
      </c>
    </row>
    <row r="21" spans="1:10" ht="24" customHeight="1" thickBot="1" x14ac:dyDescent="0.5">
      <c r="A21" s="38">
        <v>1390</v>
      </c>
      <c r="B21" s="15">
        <v>726</v>
      </c>
      <c r="C21" s="16">
        <v>1311</v>
      </c>
      <c r="D21" s="15">
        <v>83</v>
      </c>
      <c r="E21" s="16">
        <v>3721</v>
      </c>
      <c r="F21" s="178">
        <f t="shared" si="1"/>
        <v>1.0225352112676056</v>
      </c>
      <c r="G21" s="178">
        <f t="shared" si="1"/>
        <v>1.1053962900505903</v>
      </c>
      <c r="H21" s="178">
        <f t="shared" si="1"/>
        <v>1.0506329113924051</v>
      </c>
      <c r="I21" s="178">
        <f t="shared" si="1"/>
        <v>0.82523841206475934</v>
      </c>
      <c r="J21">
        <v>1390</v>
      </c>
    </row>
    <row r="22" spans="1:10" ht="24" customHeight="1" thickBot="1" x14ac:dyDescent="0.5">
      <c r="A22" s="38">
        <v>1391</v>
      </c>
      <c r="B22" s="15">
        <v>732</v>
      </c>
      <c r="C22" s="16">
        <v>1405</v>
      </c>
      <c r="D22" s="15">
        <v>88</v>
      </c>
      <c r="E22" s="16">
        <v>3092</v>
      </c>
      <c r="F22" s="178">
        <f t="shared" si="1"/>
        <v>1.0082644628099173</v>
      </c>
      <c r="G22" s="178">
        <f t="shared" si="1"/>
        <v>1.0717009916094584</v>
      </c>
      <c r="H22" s="178">
        <f t="shared" si="1"/>
        <v>1.0602409638554218</v>
      </c>
      <c r="I22" s="178">
        <f t="shared" si="1"/>
        <v>0.83095941951088415</v>
      </c>
      <c r="J22">
        <v>1391</v>
      </c>
    </row>
    <row r="23" spans="1:10" ht="24" customHeight="1" thickBot="1" x14ac:dyDescent="0.5">
      <c r="A23" s="38">
        <v>1392</v>
      </c>
      <c r="B23" s="15">
        <v>749</v>
      </c>
      <c r="C23" s="16">
        <v>1498</v>
      </c>
      <c r="D23" s="15">
        <v>88</v>
      </c>
      <c r="E23" s="16">
        <v>2997</v>
      </c>
      <c r="F23" s="178">
        <f t="shared" si="1"/>
        <v>1.0232240437158471</v>
      </c>
      <c r="G23" s="178">
        <f t="shared" si="1"/>
        <v>1.0661921708185054</v>
      </c>
      <c r="H23" s="178">
        <f t="shared" si="1"/>
        <v>1</v>
      </c>
      <c r="I23" s="178">
        <f t="shared" si="1"/>
        <v>0.96927554980595088</v>
      </c>
      <c r="J23">
        <v>1392</v>
      </c>
    </row>
    <row r="24" spans="1:10" ht="24" customHeight="1" thickBot="1" x14ac:dyDescent="0.5">
      <c r="A24" s="38">
        <v>1393</v>
      </c>
      <c r="B24" s="15">
        <v>766</v>
      </c>
      <c r="C24" s="16">
        <v>1607</v>
      </c>
      <c r="D24" s="15">
        <v>98</v>
      </c>
      <c r="E24" s="16">
        <v>2959</v>
      </c>
      <c r="F24" s="178">
        <f t="shared" si="1"/>
        <v>1.0226969292389854</v>
      </c>
      <c r="G24" s="178">
        <f t="shared" si="1"/>
        <v>1.0727636849132176</v>
      </c>
      <c r="H24" s="178">
        <f t="shared" si="1"/>
        <v>1.1136363636363635</v>
      </c>
      <c r="I24" s="178">
        <f t="shared" si="1"/>
        <v>0.98732065398732061</v>
      </c>
      <c r="J24">
        <v>1393</v>
      </c>
    </row>
    <row r="25" spans="1:10" ht="24" customHeight="1" thickBot="1" x14ac:dyDescent="0.5">
      <c r="A25" s="38">
        <v>1394</v>
      </c>
      <c r="B25" s="15">
        <v>791</v>
      </c>
      <c r="C25" s="16">
        <v>1712</v>
      </c>
      <c r="D25" s="15">
        <v>108</v>
      </c>
      <c r="E25" s="16">
        <v>3040</v>
      </c>
      <c r="F25" s="178">
        <f t="shared" si="1"/>
        <v>1.0326370757180157</v>
      </c>
      <c r="G25" s="178">
        <f t="shared" si="1"/>
        <v>1.0653391412570006</v>
      </c>
      <c r="H25" s="178">
        <f t="shared" si="1"/>
        <v>1.1020408163265305</v>
      </c>
      <c r="I25" s="178">
        <f t="shared" si="1"/>
        <v>1.0273741128759717</v>
      </c>
      <c r="J25">
        <v>1394</v>
      </c>
    </row>
    <row r="26" spans="1:10" ht="24" customHeight="1" thickBot="1" x14ac:dyDescent="0.5">
      <c r="A26" s="38">
        <v>1395</v>
      </c>
      <c r="B26" s="15">
        <v>820</v>
      </c>
      <c r="C26" s="16">
        <v>1776</v>
      </c>
      <c r="D26" s="15">
        <v>122</v>
      </c>
      <c r="E26" s="16">
        <v>3095</v>
      </c>
      <c r="F26" s="178">
        <f t="shared" si="1"/>
        <v>1.0366624525916561</v>
      </c>
      <c r="G26" s="178">
        <f t="shared" si="1"/>
        <v>1.0373831775700935</v>
      </c>
      <c r="H26" s="178">
        <f t="shared" si="1"/>
        <v>1.1296296296296295</v>
      </c>
      <c r="I26" s="178">
        <f t="shared" si="1"/>
        <v>1.018092105263158</v>
      </c>
      <c r="J26">
        <v>1395</v>
      </c>
    </row>
    <row r="27" spans="1:10" ht="24" customHeight="1" thickBot="1" x14ac:dyDescent="0.5">
      <c r="A27" s="38">
        <v>1396</v>
      </c>
      <c r="B27" s="15">
        <v>854</v>
      </c>
      <c r="C27" s="16">
        <v>1859</v>
      </c>
      <c r="D27" s="15">
        <v>119</v>
      </c>
      <c r="E27" s="16">
        <v>3575</v>
      </c>
      <c r="F27" s="178">
        <f t="shared" si="1"/>
        <v>1.0414634146341464</v>
      </c>
      <c r="G27" s="178">
        <f t="shared" si="1"/>
        <v>1.0467342342342343</v>
      </c>
      <c r="H27" s="178">
        <f t="shared" si="1"/>
        <v>0.97540983606557374</v>
      </c>
      <c r="I27" s="178">
        <f t="shared" si="1"/>
        <v>1.1550888529886914</v>
      </c>
      <c r="J27">
        <v>1396</v>
      </c>
    </row>
    <row r="28" spans="1:10" ht="24" customHeight="1" thickBot="1" x14ac:dyDescent="0.5">
      <c r="A28" s="38">
        <v>1397</v>
      </c>
      <c r="B28" s="15">
        <v>885</v>
      </c>
      <c r="C28" s="16">
        <v>1935</v>
      </c>
      <c r="D28" s="15">
        <v>121</v>
      </c>
      <c r="E28" s="16">
        <v>2402</v>
      </c>
      <c r="F28" s="178">
        <f t="shared" si="1"/>
        <v>1.0362997658079625</v>
      </c>
      <c r="G28" s="178">
        <f t="shared" si="1"/>
        <v>1.0408821947283486</v>
      </c>
      <c r="H28" s="178">
        <f t="shared" si="1"/>
        <v>1.0168067226890756</v>
      </c>
      <c r="I28" s="178">
        <f t="shared" si="1"/>
        <v>0.67188811188811193</v>
      </c>
      <c r="J28">
        <v>1397</v>
      </c>
    </row>
    <row r="29" spans="1:10" ht="24" customHeight="1" thickBot="1" x14ac:dyDescent="0.5">
      <c r="A29" s="38">
        <v>1398</v>
      </c>
      <c r="B29" s="127">
        <v>885</v>
      </c>
      <c r="C29" s="126">
        <v>1959</v>
      </c>
      <c r="D29" s="127">
        <v>121</v>
      </c>
      <c r="E29" s="126">
        <v>2407</v>
      </c>
      <c r="F29" s="178">
        <f t="shared" si="1"/>
        <v>1</v>
      </c>
      <c r="G29" s="178">
        <f t="shared" si="1"/>
        <v>1.0124031007751939</v>
      </c>
      <c r="H29" s="178">
        <f t="shared" si="1"/>
        <v>1</v>
      </c>
      <c r="I29" s="178">
        <f t="shared" si="1"/>
        <v>1.0020815986677769</v>
      </c>
      <c r="J29">
        <v>1398</v>
      </c>
    </row>
    <row r="30" spans="1:10" ht="24" customHeight="1" thickBot="1" x14ac:dyDescent="0.5">
      <c r="A30" s="38" t="s">
        <v>109</v>
      </c>
      <c r="B30" s="15">
        <v>856</v>
      </c>
      <c r="C30" s="16">
        <v>2460</v>
      </c>
      <c r="D30" s="15">
        <v>129</v>
      </c>
      <c r="E30" s="16">
        <v>463</v>
      </c>
      <c r="F30" s="178">
        <f t="shared" si="1"/>
        <v>0.96723163841807913</v>
      </c>
      <c r="G30" s="178">
        <f t="shared" si="1"/>
        <v>1.2557427258805514</v>
      </c>
      <c r="H30" s="178">
        <f t="shared" si="1"/>
        <v>1.0661157024793388</v>
      </c>
      <c r="I30" s="178">
        <f t="shared" si="1"/>
        <v>0.19235562941420856</v>
      </c>
      <c r="J30">
        <v>1399</v>
      </c>
    </row>
    <row r="31" spans="1:10" ht="24" customHeight="1" thickBot="1" x14ac:dyDescent="0.5">
      <c r="A31" s="38" t="s">
        <v>110</v>
      </c>
      <c r="B31" s="15">
        <v>891</v>
      </c>
      <c r="C31" s="16">
        <v>2523</v>
      </c>
      <c r="D31" s="15">
        <v>106</v>
      </c>
      <c r="E31" s="16">
        <v>471</v>
      </c>
      <c r="F31" s="178">
        <f t="shared" si="1"/>
        <v>1.0408878504672898</v>
      </c>
      <c r="G31" s="178">
        <f t="shared" si="1"/>
        <v>1.025609756097561</v>
      </c>
      <c r="H31" s="178">
        <f t="shared" si="1"/>
        <v>0.82170542635658916</v>
      </c>
      <c r="I31" s="178">
        <f t="shared" si="1"/>
        <v>1.0172786177105833</v>
      </c>
      <c r="J31">
        <v>1400</v>
      </c>
    </row>
    <row r="32" spans="1:10" ht="24" customHeight="1" thickBot="1" x14ac:dyDescent="0.5">
      <c r="A32" s="38" t="s">
        <v>149</v>
      </c>
      <c r="B32" s="15">
        <v>894</v>
      </c>
      <c r="C32" s="16">
        <v>2558</v>
      </c>
      <c r="D32" s="15">
        <v>109</v>
      </c>
      <c r="E32" s="16">
        <v>471</v>
      </c>
      <c r="F32" s="178">
        <f t="shared" ref="F32:F33" si="2">B32/B31</f>
        <v>1.0033670033670035</v>
      </c>
      <c r="G32" s="178">
        <f t="shared" ref="G32:G33" si="3">C32/C31</f>
        <v>1.0138723741577487</v>
      </c>
      <c r="H32" s="178">
        <f t="shared" ref="H32:H33" si="4">D32/D31</f>
        <v>1.0283018867924529</v>
      </c>
      <c r="I32" s="178">
        <f t="shared" ref="I32:I33" si="5">E32/E31</f>
        <v>1</v>
      </c>
      <c r="J32">
        <v>1401</v>
      </c>
    </row>
    <row r="33" spans="1:10" ht="24" customHeight="1" thickBot="1" x14ac:dyDescent="0.5">
      <c r="A33" s="38" t="s">
        <v>150</v>
      </c>
      <c r="B33" s="15">
        <v>960</v>
      </c>
      <c r="C33" s="16">
        <v>3235</v>
      </c>
      <c r="D33" s="15">
        <v>121</v>
      </c>
      <c r="E33" s="16">
        <v>485</v>
      </c>
      <c r="F33" s="178">
        <f t="shared" si="2"/>
        <v>1.0738255033557047</v>
      </c>
      <c r="G33" s="178">
        <f t="shared" si="3"/>
        <v>1.2646598905394839</v>
      </c>
      <c r="H33" s="178">
        <f t="shared" si="4"/>
        <v>1.1100917431192661</v>
      </c>
      <c r="I33" s="178">
        <f t="shared" si="5"/>
        <v>1.029723991507431</v>
      </c>
      <c r="J33">
        <v>1402</v>
      </c>
    </row>
    <row r="34" spans="1:10" ht="24" customHeight="1" thickBot="1" x14ac:dyDescent="0.6">
      <c r="A34" s="179" t="s">
        <v>121</v>
      </c>
      <c r="B34" s="180">
        <f>GEOMEAN(F4:F33)-1</f>
        <v>1.6997196300845951E-2</v>
      </c>
      <c r="C34" s="180">
        <f>GEOMEAN(G4:G33)-1</f>
        <v>8.8658811667529092E-2</v>
      </c>
      <c r="D34" s="180">
        <f>GEOMEAN(H8:H33)-1</f>
        <v>0.1101275977983156</v>
      </c>
      <c r="E34" s="180"/>
    </row>
    <row r="35" spans="1:10" ht="39" customHeight="1" x14ac:dyDescent="0.2">
      <c r="A35" s="312" t="s">
        <v>124</v>
      </c>
      <c r="B35" s="312"/>
      <c r="C35" s="312"/>
      <c r="D35" s="312"/>
      <c r="E35" s="312"/>
    </row>
  </sheetData>
  <mergeCells count="2">
    <mergeCell ref="A1:E1"/>
    <mergeCell ref="A35:E35"/>
  </mergeCells>
  <phoneticPr fontId="0" type="noConversion"/>
  <printOptions horizontalCentered="1"/>
  <pageMargins left="0.39370078740157483" right="0.39370078740157483" top="0.19685039370078741" bottom="0" header="0" footer="0"/>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00B050"/>
  </sheetPr>
  <dimension ref="A1:I34"/>
  <sheetViews>
    <sheetView rightToLeft="1" view="pageBreakPreview" topLeftCell="A25" zoomScaleNormal="100" zoomScaleSheetLayoutView="100" workbookViewId="0">
      <selection activeCell="A35" sqref="A35:D35"/>
    </sheetView>
  </sheetViews>
  <sheetFormatPr defaultRowHeight="18" customHeight="1" x14ac:dyDescent="0.2"/>
  <cols>
    <col min="1" max="1" width="14" customWidth="1"/>
    <col min="2" max="2" width="26.5703125" customWidth="1"/>
    <col min="3" max="5" width="19.28515625" customWidth="1"/>
    <col min="6" max="6" width="15.5703125" customWidth="1"/>
  </cols>
  <sheetData>
    <row r="1" spans="1:9" ht="21.75" thickBot="1" x14ac:dyDescent="0.25">
      <c r="A1" s="299" t="s">
        <v>137</v>
      </c>
      <c r="B1" s="300"/>
      <c r="C1" s="300"/>
      <c r="D1" s="300"/>
      <c r="E1" s="300"/>
    </row>
    <row r="2" spans="1:9" ht="22.5" thickTop="1" thickBot="1" x14ac:dyDescent="0.25">
      <c r="A2" s="26" t="s">
        <v>45</v>
      </c>
      <c r="B2" s="26" t="s">
        <v>26</v>
      </c>
      <c r="C2" s="26" t="s">
        <v>23</v>
      </c>
      <c r="D2" s="26" t="s">
        <v>24</v>
      </c>
      <c r="E2" s="26" t="s">
        <v>25</v>
      </c>
      <c r="F2" s="11"/>
    </row>
    <row r="3" spans="1:9" ht="24" customHeight="1" thickBot="1" x14ac:dyDescent="0.25">
      <c r="A3" s="18">
        <v>1372</v>
      </c>
      <c r="B3" s="31">
        <v>12040</v>
      </c>
      <c r="C3" s="20">
        <v>6346</v>
      </c>
      <c r="D3" s="19">
        <v>4321</v>
      </c>
      <c r="E3" s="20">
        <v>1373</v>
      </c>
      <c r="F3" s="11"/>
    </row>
    <row r="4" spans="1:9" ht="24" customHeight="1" thickBot="1" x14ac:dyDescent="0.5">
      <c r="A4" s="18">
        <v>1373</v>
      </c>
      <c r="B4" s="31">
        <v>11658</v>
      </c>
      <c r="C4" s="20">
        <v>5862</v>
      </c>
      <c r="D4" s="19">
        <v>4580</v>
      </c>
      <c r="E4" s="20">
        <v>1216</v>
      </c>
      <c r="F4" s="178">
        <f>B4/B3</f>
        <v>0.96827242524916945</v>
      </c>
      <c r="G4" s="178">
        <f t="shared" ref="G4:I19" si="0">C4/C3</f>
        <v>0.92373148439962183</v>
      </c>
      <c r="H4" s="178">
        <f t="shared" si="0"/>
        <v>1.0599398287433464</v>
      </c>
      <c r="I4" s="178">
        <f t="shared" si="0"/>
        <v>0.88565185724690454</v>
      </c>
    </row>
    <row r="5" spans="1:9" ht="24" customHeight="1" thickBot="1" x14ac:dyDescent="0.5">
      <c r="A5" s="18">
        <v>1374</v>
      </c>
      <c r="B5" s="31">
        <v>13218</v>
      </c>
      <c r="C5" s="20">
        <v>6867</v>
      </c>
      <c r="D5" s="19">
        <v>5167</v>
      </c>
      <c r="E5" s="20">
        <v>1184</v>
      </c>
      <c r="F5" s="178">
        <f t="shared" ref="F5:I31" si="1">B5/B4</f>
        <v>1.1338136901698403</v>
      </c>
      <c r="G5" s="178">
        <f t="shared" si="0"/>
        <v>1.1714431934493348</v>
      </c>
      <c r="H5" s="178">
        <f t="shared" si="0"/>
        <v>1.1281659388646288</v>
      </c>
      <c r="I5" s="178">
        <f t="shared" si="0"/>
        <v>0.97368421052631582</v>
      </c>
    </row>
    <row r="6" spans="1:9" ht="24" customHeight="1" thickBot="1" x14ac:dyDescent="0.5">
      <c r="A6" s="18">
        <v>1375</v>
      </c>
      <c r="B6" s="31">
        <v>15899</v>
      </c>
      <c r="C6" s="20">
        <v>8796</v>
      </c>
      <c r="D6" s="19">
        <v>5725</v>
      </c>
      <c r="E6" s="20">
        <v>1378</v>
      </c>
      <c r="F6" s="178">
        <f t="shared" si="1"/>
        <v>1.2028294749583901</v>
      </c>
      <c r="G6" s="178">
        <f t="shared" si="0"/>
        <v>1.2809086937527305</v>
      </c>
      <c r="H6" s="178">
        <f t="shared" si="0"/>
        <v>1.1079930327075673</v>
      </c>
      <c r="I6" s="178">
        <f t="shared" si="0"/>
        <v>1.1638513513513513</v>
      </c>
    </row>
    <row r="7" spans="1:9" ht="24" customHeight="1" thickBot="1" x14ac:dyDescent="0.5">
      <c r="A7" s="18">
        <v>1376</v>
      </c>
      <c r="B7" s="31">
        <v>17718</v>
      </c>
      <c r="C7" s="20">
        <v>10107</v>
      </c>
      <c r="D7" s="19">
        <v>6215</v>
      </c>
      <c r="E7" s="20">
        <v>1396</v>
      </c>
      <c r="F7" s="178">
        <f t="shared" si="1"/>
        <v>1.1144097113025977</v>
      </c>
      <c r="G7" s="178">
        <f t="shared" si="0"/>
        <v>1.1490450204638472</v>
      </c>
      <c r="H7" s="178">
        <f t="shared" si="0"/>
        <v>1.0855895196506551</v>
      </c>
      <c r="I7" s="178">
        <f t="shared" si="0"/>
        <v>1.0130624092888243</v>
      </c>
    </row>
    <row r="8" spans="1:9" ht="24" customHeight="1" thickBot="1" x14ac:dyDescent="0.5">
      <c r="A8" s="18">
        <v>1377</v>
      </c>
      <c r="B8" s="31">
        <v>17091</v>
      </c>
      <c r="C8" s="20">
        <v>9863</v>
      </c>
      <c r="D8" s="19">
        <v>5946</v>
      </c>
      <c r="E8" s="20">
        <v>1282</v>
      </c>
      <c r="F8" s="178">
        <f t="shared" si="1"/>
        <v>0.96461225871994583</v>
      </c>
      <c r="G8" s="178">
        <f t="shared" si="0"/>
        <v>0.97585831601860096</v>
      </c>
      <c r="H8" s="178">
        <f t="shared" si="0"/>
        <v>0.95671761866452132</v>
      </c>
      <c r="I8" s="178">
        <f t="shared" si="0"/>
        <v>0.91833810888252154</v>
      </c>
    </row>
    <row r="9" spans="1:9" ht="24" customHeight="1" thickBot="1" x14ac:dyDescent="0.5">
      <c r="A9" s="18">
        <v>1378</v>
      </c>
      <c r="B9" s="31">
        <v>17935</v>
      </c>
      <c r="C9" s="20">
        <v>10299</v>
      </c>
      <c r="D9" s="19">
        <v>6333</v>
      </c>
      <c r="E9" s="20">
        <v>1303</v>
      </c>
      <c r="F9" s="178">
        <f t="shared" si="1"/>
        <v>1.0493827160493827</v>
      </c>
      <c r="G9" s="178">
        <f t="shared" si="0"/>
        <v>1.0442056169522458</v>
      </c>
      <c r="H9" s="178">
        <f t="shared" si="0"/>
        <v>1.0650857719475277</v>
      </c>
      <c r="I9" s="178">
        <f t="shared" si="0"/>
        <v>1.0163806552262091</v>
      </c>
    </row>
    <row r="10" spans="1:9" ht="24" customHeight="1" thickBot="1" x14ac:dyDescent="0.5">
      <c r="A10" s="18">
        <v>1379</v>
      </c>
      <c r="B10" s="31">
        <v>21981</v>
      </c>
      <c r="C10" s="20">
        <v>13360</v>
      </c>
      <c r="D10" s="19">
        <v>7032</v>
      </c>
      <c r="E10" s="20">
        <v>1589</v>
      </c>
      <c r="F10" s="178">
        <f t="shared" si="1"/>
        <v>1.2255924170616115</v>
      </c>
      <c r="G10" s="178">
        <f t="shared" si="0"/>
        <v>1.2972133216817168</v>
      </c>
      <c r="H10" s="178">
        <f t="shared" si="0"/>
        <v>1.1103742302226434</v>
      </c>
      <c r="I10" s="178">
        <f t="shared" si="0"/>
        <v>1.219493476592479</v>
      </c>
    </row>
    <row r="11" spans="1:9" ht="24" customHeight="1" thickBot="1" x14ac:dyDescent="0.5">
      <c r="A11" s="18">
        <v>1380</v>
      </c>
      <c r="B11" s="31">
        <v>25558</v>
      </c>
      <c r="C11" s="20">
        <v>15530</v>
      </c>
      <c r="D11" s="19">
        <v>8001</v>
      </c>
      <c r="E11" s="20">
        <v>2027</v>
      </c>
      <c r="F11" s="178">
        <f t="shared" si="1"/>
        <v>1.1627314498885402</v>
      </c>
      <c r="G11" s="178">
        <f t="shared" si="0"/>
        <v>1.1624251497005988</v>
      </c>
      <c r="H11" s="178">
        <f t="shared" si="0"/>
        <v>1.1377986348122866</v>
      </c>
      <c r="I11" s="178">
        <f t="shared" si="0"/>
        <v>1.2756450597860289</v>
      </c>
    </row>
    <row r="12" spans="1:9" ht="24" customHeight="1" thickBot="1" x14ac:dyDescent="0.5">
      <c r="A12" s="18">
        <v>1381</v>
      </c>
      <c r="B12" s="31">
        <v>27298</v>
      </c>
      <c r="C12" s="20">
        <v>16395</v>
      </c>
      <c r="D12" s="19">
        <f>8352+282</f>
        <v>8634</v>
      </c>
      <c r="E12" s="20">
        <v>2269</v>
      </c>
      <c r="F12" s="178">
        <f t="shared" si="1"/>
        <v>1.0680804444792238</v>
      </c>
      <c r="G12" s="178">
        <f t="shared" si="0"/>
        <v>1.0556986477784933</v>
      </c>
      <c r="H12" s="178">
        <f t="shared" si="0"/>
        <v>1.0791151106111736</v>
      </c>
      <c r="I12" s="178">
        <f t="shared" si="0"/>
        <v>1.1193882585101134</v>
      </c>
    </row>
    <row r="13" spans="1:9" ht="24" customHeight="1" thickBot="1" x14ac:dyDescent="0.5">
      <c r="A13" s="18">
        <v>1382</v>
      </c>
      <c r="B13" s="31">
        <v>28732</v>
      </c>
      <c r="C13" s="20">
        <v>16803</v>
      </c>
      <c r="D13" s="19">
        <f>8936+380</f>
        <v>9316</v>
      </c>
      <c r="E13" s="20">
        <v>2613</v>
      </c>
      <c r="F13" s="178">
        <f t="shared" si="1"/>
        <v>1.0525313209758957</v>
      </c>
      <c r="G13" s="178">
        <f t="shared" si="0"/>
        <v>1.0248856358645928</v>
      </c>
      <c r="H13" s="178">
        <f t="shared" si="0"/>
        <v>1.0789900393791985</v>
      </c>
      <c r="I13" s="178">
        <f t="shared" si="0"/>
        <v>1.1516086381665933</v>
      </c>
    </row>
    <row r="14" spans="1:9" ht="24" customHeight="1" thickBot="1" x14ac:dyDescent="0.5">
      <c r="A14" s="18">
        <v>1383</v>
      </c>
      <c r="B14" s="31">
        <v>28378</v>
      </c>
      <c r="C14" s="20">
        <v>16365</v>
      </c>
      <c r="D14" s="19">
        <f>9171+319</f>
        <v>9490</v>
      </c>
      <c r="E14" s="20">
        <v>2523</v>
      </c>
      <c r="F14" s="178">
        <f t="shared" si="1"/>
        <v>0.98767924265627172</v>
      </c>
      <c r="G14" s="178">
        <f t="shared" si="0"/>
        <v>0.97393322620960543</v>
      </c>
      <c r="H14" s="178">
        <f t="shared" si="0"/>
        <v>1.0186775440103049</v>
      </c>
      <c r="I14" s="178">
        <f t="shared" si="0"/>
        <v>0.96555683122847302</v>
      </c>
    </row>
    <row r="15" spans="1:9" ht="24" customHeight="1" thickBot="1" x14ac:dyDescent="0.5">
      <c r="A15" s="21">
        <v>1384</v>
      </c>
      <c r="B15" s="31">
        <v>28598</v>
      </c>
      <c r="C15" s="20">
        <v>16187</v>
      </c>
      <c r="D15" s="19">
        <v>9913</v>
      </c>
      <c r="E15" s="20">
        <v>2498</v>
      </c>
      <c r="F15" s="178">
        <f t="shared" si="1"/>
        <v>1.0077524843188386</v>
      </c>
      <c r="G15" s="178">
        <f t="shared" si="0"/>
        <v>0.98912312862816987</v>
      </c>
      <c r="H15" s="178">
        <f t="shared" si="0"/>
        <v>1.0445732349841939</v>
      </c>
      <c r="I15" s="178">
        <f t="shared" si="0"/>
        <v>0.99009116131589381</v>
      </c>
    </row>
    <row r="16" spans="1:9" ht="24" customHeight="1" thickBot="1" x14ac:dyDescent="0.5">
      <c r="A16" s="21">
        <v>1385</v>
      </c>
      <c r="B16" s="31">
        <v>28535</v>
      </c>
      <c r="C16" s="20">
        <v>15559</v>
      </c>
      <c r="D16" s="19">
        <v>10351</v>
      </c>
      <c r="E16" s="20">
        <v>2625</v>
      </c>
      <c r="F16" s="178">
        <f t="shared" si="1"/>
        <v>0.99779704874466746</v>
      </c>
      <c r="G16" s="178">
        <f t="shared" si="0"/>
        <v>0.96120343485513071</v>
      </c>
      <c r="H16" s="178">
        <f t="shared" si="0"/>
        <v>1.0441844043175628</v>
      </c>
      <c r="I16" s="178">
        <f t="shared" si="0"/>
        <v>1.0508406725380304</v>
      </c>
    </row>
    <row r="17" spans="1:9" ht="24" customHeight="1" thickBot="1" x14ac:dyDescent="0.5">
      <c r="A17" s="21">
        <v>1386</v>
      </c>
      <c r="B17" s="31">
        <v>27904</v>
      </c>
      <c r="C17" s="20">
        <v>14499</v>
      </c>
      <c r="D17" s="19">
        <v>10697</v>
      </c>
      <c r="E17" s="20">
        <v>2708</v>
      </c>
      <c r="F17" s="178">
        <f t="shared" si="1"/>
        <v>0.97788680567723851</v>
      </c>
      <c r="G17" s="178">
        <f t="shared" si="0"/>
        <v>0.93187222829230665</v>
      </c>
      <c r="H17" s="178">
        <f t="shared" si="0"/>
        <v>1.03342672205584</v>
      </c>
      <c r="I17" s="178">
        <f t="shared" si="0"/>
        <v>1.0316190476190477</v>
      </c>
    </row>
    <row r="18" spans="1:9" ht="24" customHeight="1" thickBot="1" x14ac:dyDescent="0.5">
      <c r="A18" s="22">
        <v>1387</v>
      </c>
      <c r="B18" s="31">
        <v>27593</v>
      </c>
      <c r="C18" s="20">
        <v>13947</v>
      </c>
      <c r="D18" s="19">
        <v>10838</v>
      </c>
      <c r="E18" s="20">
        <v>2808</v>
      </c>
      <c r="F18" s="178">
        <f t="shared" si="1"/>
        <v>0.98885464449541283</v>
      </c>
      <c r="G18" s="178">
        <f t="shared" si="0"/>
        <v>0.96192840885578312</v>
      </c>
      <c r="H18" s="178">
        <f t="shared" si="0"/>
        <v>1.0131812657754511</v>
      </c>
      <c r="I18" s="178">
        <f t="shared" si="0"/>
        <v>1.0369276218611521</v>
      </c>
    </row>
    <row r="19" spans="1:9" ht="24" customHeight="1" thickBot="1" x14ac:dyDescent="0.5">
      <c r="A19" s="22">
        <v>1388</v>
      </c>
      <c r="B19" s="31">
        <v>27920</v>
      </c>
      <c r="C19" s="20">
        <v>13649</v>
      </c>
      <c r="D19" s="19">
        <v>11347</v>
      </c>
      <c r="E19" s="20">
        <v>2924</v>
      </c>
      <c r="F19" s="178">
        <f t="shared" si="1"/>
        <v>1.0118508317326858</v>
      </c>
      <c r="G19" s="178">
        <f t="shared" si="0"/>
        <v>0.9786333978633398</v>
      </c>
      <c r="H19" s="178">
        <f t="shared" si="0"/>
        <v>1.0469643845727994</v>
      </c>
      <c r="I19" s="178">
        <f t="shared" si="0"/>
        <v>1.0413105413105412</v>
      </c>
    </row>
    <row r="20" spans="1:9" ht="24" customHeight="1" thickBot="1" x14ac:dyDescent="0.5">
      <c r="A20" s="22">
        <v>1389</v>
      </c>
      <c r="B20" s="31">
        <v>27774</v>
      </c>
      <c r="C20" s="20">
        <v>13229</v>
      </c>
      <c r="D20" s="19">
        <v>11637</v>
      </c>
      <c r="E20" s="20">
        <v>2908</v>
      </c>
      <c r="F20" s="178">
        <f t="shared" si="1"/>
        <v>0.99477077363896849</v>
      </c>
      <c r="G20" s="178">
        <f t="shared" si="1"/>
        <v>0.96922851490951722</v>
      </c>
      <c r="H20" s="178">
        <f t="shared" si="1"/>
        <v>1.0255574160571077</v>
      </c>
      <c r="I20" s="178">
        <f t="shared" si="1"/>
        <v>0.99452804377564974</v>
      </c>
    </row>
    <row r="21" spans="1:9" ht="24" customHeight="1" thickBot="1" x14ac:dyDescent="0.5">
      <c r="A21" s="22">
        <v>1390</v>
      </c>
      <c r="B21" s="31">
        <v>27521</v>
      </c>
      <c r="C21" s="20">
        <v>12647</v>
      </c>
      <c r="D21" s="19">
        <v>11758</v>
      </c>
      <c r="E21" s="20">
        <v>3116</v>
      </c>
      <c r="F21" s="178">
        <f t="shared" si="1"/>
        <v>0.99089076114351549</v>
      </c>
      <c r="G21" s="178">
        <f t="shared" si="1"/>
        <v>0.95600574495426716</v>
      </c>
      <c r="H21" s="178">
        <f t="shared" si="1"/>
        <v>1.0103978688665463</v>
      </c>
      <c r="I21" s="178">
        <f t="shared" si="1"/>
        <v>1.0715268225584593</v>
      </c>
    </row>
    <row r="22" spans="1:9" ht="24" customHeight="1" thickBot="1" x14ac:dyDescent="0.5">
      <c r="A22" s="22">
        <v>1391</v>
      </c>
      <c r="B22" s="31">
        <v>26571</v>
      </c>
      <c r="C22" s="20">
        <v>12101</v>
      </c>
      <c r="D22" s="19">
        <v>11647</v>
      </c>
      <c r="E22" s="20">
        <v>2823</v>
      </c>
      <c r="F22" s="178">
        <f t="shared" si="1"/>
        <v>0.96548090549035281</v>
      </c>
      <c r="G22" s="178">
        <f t="shared" si="1"/>
        <v>0.9568277061753776</v>
      </c>
      <c r="H22" s="178">
        <f t="shared" si="1"/>
        <v>0.99055961898282019</v>
      </c>
      <c r="I22" s="178">
        <f t="shared" si="1"/>
        <v>0.90596919127086006</v>
      </c>
    </row>
    <row r="23" spans="1:9" ht="24" customHeight="1" thickBot="1" x14ac:dyDescent="0.5">
      <c r="A23" s="22">
        <v>1392</v>
      </c>
      <c r="B23" s="31">
        <v>26081</v>
      </c>
      <c r="C23" s="20">
        <v>11439</v>
      </c>
      <c r="D23" s="19">
        <v>11885</v>
      </c>
      <c r="E23" s="20">
        <v>2757</v>
      </c>
      <c r="F23" s="178">
        <f t="shared" si="1"/>
        <v>0.98155884234691959</v>
      </c>
      <c r="G23" s="178">
        <f t="shared" si="1"/>
        <v>0.94529377737377074</v>
      </c>
      <c r="H23" s="178">
        <f t="shared" si="1"/>
        <v>1.0204344466386195</v>
      </c>
      <c r="I23" s="178">
        <f t="shared" si="1"/>
        <v>0.97662061636556852</v>
      </c>
    </row>
    <row r="24" spans="1:9" ht="24" customHeight="1" thickBot="1" x14ac:dyDescent="0.5">
      <c r="A24" s="22">
        <v>1393</v>
      </c>
      <c r="B24" s="31">
        <v>25628</v>
      </c>
      <c r="C24" s="20">
        <v>11227</v>
      </c>
      <c r="D24" s="19">
        <v>11594</v>
      </c>
      <c r="E24" s="20">
        <v>2807</v>
      </c>
      <c r="F24" s="178">
        <f t="shared" si="1"/>
        <v>0.9826310340861163</v>
      </c>
      <c r="G24" s="178">
        <f t="shared" si="1"/>
        <v>0.981466911443308</v>
      </c>
      <c r="H24" s="178">
        <f t="shared" si="1"/>
        <v>0.97551535549011359</v>
      </c>
      <c r="I24" s="178">
        <f t="shared" si="1"/>
        <v>1.0181356546971345</v>
      </c>
    </row>
    <row r="25" spans="1:9" ht="24" customHeight="1" thickBot="1" x14ac:dyDescent="0.5">
      <c r="A25" s="22">
        <v>1394</v>
      </c>
      <c r="B25" s="31">
        <v>24172</v>
      </c>
      <c r="C25" s="20">
        <v>10554</v>
      </c>
      <c r="D25" s="19">
        <v>10830</v>
      </c>
      <c r="E25" s="20">
        <v>2788</v>
      </c>
      <c r="F25" s="178">
        <f t="shared" si="1"/>
        <v>0.94318713906664586</v>
      </c>
      <c r="G25" s="178">
        <f t="shared" si="1"/>
        <v>0.9400552240135388</v>
      </c>
      <c r="H25" s="178">
        <f t="shared" si="1"/>
        <v>0.93410384681731928</v>
      </c>
      <c r="I25" s="178">
        <f t="shared" si="1"/>
        <v>0.99323120769504813</v>
      </c>
    </row>
    <row r="26" spans="1:9" ht="24" customHeight="1" thickBot="1" x14ac:dyDescent="0.5">
      <c r="A26" s="22">
        <v>1395</v>
      </c>
      <c r="B26" s="31">
        <v>23564</v>
      </c>
      <c r="C26" s="20">
        <v>10125</v>
      </c>
      <c r="D26" s="19">
        <v>10680</v>
      </c>
      <c r="E26" s="20">
        <v>2759</v>
      </c>
      <c r="F26" s="178">
        <f t="shared" si="1"/>
        <v>0.97484693033261627</v>
      </c>
      <c r="G26" s="178">
        <f t="shared" si="1"/>
        <v>0.95935190449118812</v>
      </c>
      <c r="H26" s="178">
        <f t="shared" si="1"/>
        <v>0.98614958448753465</v>
      </c>
      <c r="I26" s="178">
        <f t="shared" si="1"/>
        <v>0.98959827833572456</v>
      </c>
    </row>
    <row r="27" spans="1:9" ht="24" customHeight="1" thickBot="1" x14ac:dyDescent="0.5">
      <c r="A27" s="22">
        <v>1396</v>
      </c>
      <c r="B27" s="31">
        <v>23036</v>
      </c>
      <c r="C27" s="20">
        <v>9665</v>
      </c>
      <c r="D27" s="19">
        <v>10691</v>
      </c>
      <c r="E27" s="20">
        <v>2680</v>
      </c>
      <c r="F27" s="178">
        <f t="shared" si="1"/>
        <v>0.97759293838058059</v>
      </c>
      <c r="G27" s="178">
        <f t="shared" si="1"/>
        <v>0.95456790123456792</v>
      </c>
      <c r="H27" s="178">
        <f t="shared" si="1"/>
        <v>1.0010299625468164</v>
      </c>
      <c r="I27" s="178">
        <f t="shared" si="1"/>
        <v>0.97136643711489667</v>
      </c>
    </row>
    <row r="28" spans="1:9" ht="24" customHeight="1" thickBot="1" x14ac:dyDescent="0.5">
      <c r="A28" s="22">
        <v>1397</v>
      </c>
      <c r="B28" s="31">
        <v>23397</v>
      </c>
      <c r="C28" s="20">
        <v>9753</v>
      </c>
      <c r="D28" s="19">
        <v>10948</v>
      </c>
      <c r="E28" s="20">
        <v>2696</v>
      </c>
      <c r="F28" s="178">
        <f t="shared" si="1"/>
        <v>1.0156711234589337</v>
      </c>
      <c r="G28" s="178">
        <f t="shared" si="1"/>
        <v>1.0091050181065702</v>
      </c>
      <c r="H28" s="178">
        <f t="shared" si="1"/>
        <v>1.024038911233748</v>
      </c>
      <c r="I28" s="178">
        <f t="shared" si="1"/>
        <v>1.0059701492537314</v>
      </c>
    </row>
    <row r="29" spans="1:9" ht="24" customHeight="1" thickBot="1" x14ac:dyDescent="0.5">
      <c r="A29" s="120">
        <v>1398</v>
      </c>
      <c r="B29" s="125">
        <v>23629</v>
      </c>
      <c r="C29" s="126">
        <v>9871</v>
      </c>
      <c r="D29" s="127">
        <v>11014</v>
      </c>
      <c r="E29" s="126">
        <v>2744</v>
      </c>
      <c r="F29" s="178">
        <f t="shared" si="1"/>
        <v>1.0099158011710903</v>
      </c>
      <c r="G29" s="178">
        <f t="shared" si="1"/>
        <v>1.0120988413821388</v>
      </c>
      <c r="H29" s="178">
        <f t="shared" si="1"/>
        <v>1.0060284983558641</v>
      </c>
      <c r="I29" s="178">
        <f t="shared" si="1"/>
        <v>1.0178041543026706</v>
      </c>
    </row>
    <row r="30" spans="1:9" ht="24" customHeight="1" thickBot="1" x14ac:dyDescent="0.5">
      <c r="A30" s="22">
        <v>1399</v>
      </c>
      <c r="B30" s="31">
        <v>21184</v>
      </c>
      <c r="C30" s="20">
        <v>8636</v>
      </c>
      <c r="D30" s="19">
        <v>10287</v>
      </c>
      <c r="E30" s="20">
        <v>2261</v>
      </c>
      <c r="F30" s="178">
        <f t="shared" si="1"/>
        <v>0.89652545600744848</v>
      </c>
      <c r="G30" s="178">
        <f t="shared" si="1"/>
        <v>0.87488602978421637</v>
      </c>
      <c r="H30" s="178">
        <f t="shared" si="1"/>
        <v>0.93399309969130195</v>
      </c>
      <c r="I30" s="178">
        <f t="shared" si="1"/>
        <v>0.82397959183673475</v>
      </c>
    </row>
    <row r="31" spans="1:9" ht="24" customHeight="1" thickBot="1" x14ac:dyDescent="0.5">
      <c r="A31" s="22">
        <v>1400</v>
      </c>
      <c r="B31" s="31">
        <v>19960</v>
      </c>
      <c r="C31" s="20">
        <v>8289</v>
      </c>
      <c r="D31" s="19">
        <v>9922</v>
      </c>
      <c r="E31" s="20">
        <v>1749</v>
      </c>
      <c r="F31" s="178">
        <f t="shared" si="1"/>
        <v>0.94222054380664655</v>
      </c>
      <c r="G31" s="178">
        <f t="shared" si="1"/>
        <v>0.95981936081519226</v>
      </c>
      <c r="H31" s="178">
        <f t="shared" si="1"/>
        <v>0.96451832409837657</v>
      </c>
      <c r="I31" s="178">
        <f t="shared" si="1"/>
        <v>0.77355152587350728</v>
      </c>
    </row>
    <row r="32" spans="1:9" ht="24" customHeight="1" thickBot="1" x14ac:dyDescent="0.5">
      <c r="A32" s="22">
        <v>1401</v>
      </c>
      <c r="B32" s="31">
        <v>20476</v>
      </c>
      <c r="C32" s="20">
        <v>8638</v>
      </c>
      <c r="D32" s="19">
        <v>10056</v>
      </c>
      <c r="E32" s="20">
        <v>1782</v>
      </c>
      <c r="F32" s="178">
        <f t="shared" ref="F32:F33" si="2">B32/B31</f>
        <v>1.0258517034068135</v>
      </c>
      <c r="G32" s="178">
        <f t="shared" ref="G32:G33" si="3">C32/C31</f>
        <v>1.0421039932440583</v>
      </c>
      <c r="H32" s="178">
        <f t="shared" ref="H32:H33" si="4">D32/D31</f>
        <v>1.0135053416649868</v>
      </c>
      <c r="I32" s="178">
        <f t="shared" ref="I32:I33" si="5">E32/E31</f>
        <v>1.0188679245283019</v>
      </c>
    </row>
    <row r="33" spans="1:9" ht="24" customHeight="1" thickBot="1" x14ac:dyDescent="0.5">
      <c r="A33" s="22">
        <v>1402</v>
      </c>
      <c r="B33" s="31">
        <v>22060</v>
      </c>
      <c r="C33" s="20">
        <v>10282</v>
      </c>
      <c r="D33" s="19">
        <v>10054</v>
      </c>
      <c r="E33" s="20">
        <v>1724</v>
      </c>
      <c r="F33" s="178">
        <f t="shared" si="2"/>
        <v>1.0773588591521781</v>
      </c>
      <c r="G33" s="178">
        <f t="shared" si="3"/>
        <v>1.1903218337578143</v>
      </c>
      <c r="H33" s="178">
        <f t="shared" si="4"/>
        <v>0.99980111376292757</v>
      </c>
      <c r="I33" s="178">
        <f t="shared" si="5"/>
        <v>0.96745230078563416</v>
      </c>
    </row>
    <row r="34" spans="1:9" ht="24" customHeight="1" thickBot="1" x14ac:dyDescent="0.6">
      <c r="A34" s="179" t="s">
        <v>121</v>
      </c>
      <c r="B34" s="180">
        <f>GEOMEAN(F4:F33)-1</f>
        <v>2.0389468008647604E-2</v>
      </c>
      <c r="C34" s="180">
        <f>GEOMEAN(G4:G33)-1</f>
        <v>1.6215740895540343E-2</v>
      </c>
      <c r="D34" s="180">
        <f>GEOMEAN(H4:H33)-1</f>
        <v>2.8549396784065539E-2</v>
      </c>
      <c r="E34" s="180">
        <f>GEOMEAN(I4:I33)-1</f>
        <v>7.6171656388308584E-3</v>
      </c>
    </row>
  </sheetData>
  <mergeCells count="1">
    <mergeCell ref="A1:E1"/>
  </mergeCells>
  <phoneticPr fontId="0" type="noConversion"/>
  <printOptions horizontalCentered="1"/>
  <pageMargins left="0.39370078740157483" right="0.39370078740157483" top="0.39370078740157483" bottom="0" header="0" footer="0"/>
  <pageSetup paperSize="9" scale="9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rgb="FF00B050"/>
  </sheetPr>
  <dimension ref="A1:W37"/>
  <sheetViews>
    <sheetView rightToLeft="1" view="pageBreakPreview" topLeftCell="A16" zoomScale="80" zoomScaleNormal="100" zoomScaleSheetLayoutView="80" workbookViewId="0">
      <selection activeCell="A35" sqref="A35:D35"/>
    </sheetView>
  </sheetViews>
  <sheetFormatPr defaultRowHeight="12.75" x14ac:dyDescent="0.2"/>
  <cols>
    <col min="1" max="1" width="8" customWidth="1"/>
    <col min="3" max="3" width="8" bestFit="1" customWidth="1"/>
    <col min="4" max="4" width="8.140625" customWidth="1"/>
    <col min="5" max="5" width="9.7109375" customWidth="1"/>
    <col min="6" max="6" width="10.5703125" customWidth="1"/>
    <col min="7" max="7" width="7.7109375" customWidth="1"/>
    <col min="8" max="8" width="6" customWidth="1"/>
    <col min="9" max="9" width="7.140625" customWidth="1"/>
    <col min="10" max="10" width="9.85546875" customWidth="1"/>
    <col min="11" max="11" width="8.5703125" customWidth="1"/>
    <col min="12" max="12" width="8.42578125" customWidth="1"/>
    <col min="14" max="14" width="9.140625" customWidth="1"/>
    <col min="16" max="17" width="9.140625" customWidth="1"/>
    <col min="20" max="20" width="9.140625" customWidth="1"/>
  </cols>
  <sheetData>
    <row r="1" spans="1:23" ht="21.75" thickBot="1" x14ac:dyDescent="0.25">
      <c r="A1" s="299" t="s">
        <v>138</v>
      </c>
      <c r="B1" s="300"/>
      <c r="C1" s="300"/>
      <c r="D1" s="300"/>
      <c r="E1" s="300"/>
      <c r="F1" s="300"/>
      <c r="G1" s="300"/>
      <c r="H1" s="300"/>
      <c r="I1" s="300"/>
      <c r="J1" s="300"/>
      <c r="K1" s="300"/>
      <c r="L1" s="300"/>
    </row>
    <row r="2" spans="1:23" ht="22.5" thickTop="1" thickBot="1" x14ac:dyDescent="0.25">
      <c r="A2" s="35" t="s">
        <v>45</v>
      </c>
      <c r="B2" s="103" t="s">
        <v>77</v>
      </c>
      <c r="C2" s="30" t="s">
        <v>27</v>
      </c>
      <c r="D2" s="30" t="s">
        <v>28</v>
      </c>
      <c r="E2" s="94" t="s">
        <v>144</v>
      </c>
      <c r="F2" s="94" t="s">
        <v>145</v>
      </c>
      <c r="G2" s="30" t="s">
        <v>29</v>
      </c>
      <c r="H2" s="30" t="s">
        <v>30</v>
      </c>
      <c r="I2" s="30" t="s">
        <v>38</v>
      </c>
      <c r="J2" s="30" t="s">
        <v>31</v>
      </c>
      <c r="K2" s="30" t="s">
        <v>32</v>
      </c>
      <c r="L2" s="30" t="s">
        <v>33</v>
      </c>
    </row>
    <row r="3" spans="1:23" ht="24" customHeight="1" thickBot="1" x14ac:dyDescent="0.25">
      <c r="A3" s="36">
        <v>1372</v>
      </c>
      <c r="B3" s="33">
        <v>4609</v>
      </c>
      <c r="C3" s="16">
        <v>3222</v>
      </c>
      <c r="D3" s="15">
        <v>648</v>
      </c>
      <c r="E3" s="318">
        <v>524</v>
      </c>
      <c r="F3" s="319"/>
      <c r="G3" s="15">
        <v>6</v>
      </c>
      <c r="H3" s="16">
        <v>9</v>
      </c>
      <c r="I3" s="15">
        <v>33</v>
      </c>
      <c r="J3" s="16">
        <v>6</v>
      </c>
      <c r="K3" s="15">
        <v>160</v>
      </c>
      <c r="L3" s="16">
        <v>1</v>
      </c>
    </row>
    <row r="4" spans="1:23" ht="24" customHeight="1" thickBot="1" x14ac:dyDescent="0.5">
      <c r="A4" s="36">
        <v>1373</v>
      </c>
      <c r="B4" s="33">
        <v>4964</v>
      </c>
      <c r="C4" s="16">
        <v>3454</v>
      </c>
      <c r="D4" s="15">
        <v>671</v>
      </c>
      <c r="E4" s="318">
        <v>568</v>
      </c>
      <c r="F4" s="319"/>
      <c r="G4" s="15">
        <v>10</v>
      </c>
      <c r="H4" s="16">
        <v>14</v>
      </c>
      <c r="I4" s="15">
        <v>43</v>
      </c>
      <c r="J4" s="16">
        <v>9</v>
      </c>
      <c r="K4" s="15">
        <v>177</v>
      </c>
      <c r="L4" s="16">
        <v>18</v>
      </c>
      <c r="M4" s="178">
        <f>B4/B3</f>
        <v>1.0770232154480364</v>
      </c>
      <c r="N4" s="178">
        <f>C4/C3</f>
        <v>1.0720049658597144</v>
      </c>
      <c r="O4" s="178">
        <f t="shared" ref="O4:W19" si="0">D4/D3</f>
        <v>1.0354938271604939</v>
      </c>
      <c r="P4" s="178">
        <f t="shared" si="0"/>
        <v>1.083969465648855</v>
      </c>
      <c r="Q4" s="178">
        <f>E4/E3</f>
        <v>1.083969465648855</v>
      </c>
      <c r="R4" s="178">
        <f t="shared" si="0"/>
        <v>1.6666666666666667</v>
      </c>
      <c r="S4" s="178">
        <f t="shared" si="0"/>
        <v>1.5555555555555556</v>
      </c>
      <c r="T4" s="178">
        <f t="shared" si="0"/>
        <v>1.303030303030303</v>
      </c>
      <c r="U4" s="178">
        <f t="shared" si="0"/>
        <v>1.5</v>
      </c>
      <c r="V4" s="178">
        <f t="shared" si="0"/>
        <v>1.10625</v>
      </c>
      <c r="W4" s="178">
        <f t="shared" si="0"/>
        <v>18</v>
      </c>
    </row>
    <row r="5" spans="1:23" ht="24" customHeight="1" thickBot="1" x14ac:dyDescent="0.5">
      <c r="A5" s="36">
        <v>1374</v>
      </c>
      <c r="B5" s="33">
        <v>5409</v>
      </c>
      <c r="C5" s="16">
        <v>3793</v>
      </c>
      <c r="D5" s="15">
        <v>718</v>
      </c>
      <c r="E5" s="318">
        <v>606</v>
      </c>
      <c r="F5" s="319"/>
      <c r="G5" s="15">
        <v>10</v>
      </c>
      <c r="H5" s="16">
        <v>11</v>
      </c>
      <c r="I5" s="15">
        <v>47</v>
      </c>
      <c r="J5" s="16">
        <v>8</v>
      </c>
      <c r="K5" s="15">
        <v>191</v>
      </c>
      <c r="L5" s="16">
        <v>25</v>
      </c>
      <c r="M5" s="178">
        <f t="shared" ref="M5:P31" si="1">B5/B4</f>
        <v>1.0896454472199839</v>
      </c>
      <c r="N5" s="178">
        <f t="shared" si="1"/>
        <v>1.0981470758540823</v>
      </c>
      <c r="O5" s="178">
        <f t="shared" si="0"/>
        <v>1.0700447093889718</v>
      </c>
      <c r="P5" s="178">
        <f t="shared" si="0"/>
        <v>1.0669014084507042</v>
      </c>
      <c r="Q5" s="178">
        <f t="shared" ref="Q5:Q29" si="2">E5/E4</f>
        <v>1.0669014084507042</v>
      </c>
      <c r="R5" s="178">
        <f t="shared" si="0"/>
        <v>1</v>
      </c>
      <c r="S5" s="178">
        <f t="shared" si="0"/>
        <v>0.7857142857142857</v>
      </c>
      <c r="T5" s="178">
        <f t="shared" si="0"/>
        <v>1.0930232558139534</v>
      </c>
      <c r="U5" s="178">
        <f t="shared" si="0"/>
        <v>0.88888888888888884</v>
      </c>
      <c r="V5" s="178">
        <f t="shared" si="0"/>
        <v>1.0790960451977401</v>
      </c>
      <c r="W5" s="178">
        <f t="shared" si="0"/>
        <v>1.3888888888888888</v>
      </c>
    </row>
    <row r="6" spans="1:23" ht="24" customHeight="1" thickBot="1" x14ac:dyDescent="0.5">
      <c r="A6" s="36">
        <v>1375</v>
      </c>
      <c r="B6" s="33">
        <v>5914</v>
      </c>
      <c r="C6" s="16">
        <v>4041</v>
      </c>
      <c r="D6" s="15">
        <v>838</v>
      </c>
      <c r="E6" s="318">
        <v>687</v>
      </c>
      <c r="F6" s="319"/>
      <c r="G6" s="15">
        <v>8</v>
      </c>
      <c r="H6" s="16">
        <v>14</v>
      </c>
      <c r="I6" s="15">
        <v>54</v>
      </c>
      <c r="J6" s="16">
        <v>10</v>
      </c>
      <c r="K6" s="15">
        <v>219</v>
      </c>
      <c r="L6" s="16">
        <v>43</v>
      </c>
      <c r="M6" s="178">
        <f t="shared" si="1"/>
        <v>1.0933629136624146</v>
      </c>
      <c r="N6" s="178">
        <f t="shared" si="1"/>
        <v>1.0653836013709466</v>
      </c>
      <c r="O6" s="178">
        <f t="shared" si="0"/>
        <v>1.1671309192200556</v>
      </c>
      <c r="P6" s="178">
        <f t="shared" si="0"/>
        <v>1.1336633663366336</v>
      </c>
      <c r="Q6" s="178">
        <f t="shared" si="2"/>
        <v>1.1336633663366336</v>
      </c>
      <c r="R6" s="178">
        <f t="shared" si="0"/>
        <v>0.8</v>
      </c>
      <c r="S6" s="178">
        <f t="shared" si="0"/>
        <v>1.2727272727272727</v>
      </c>
      <c r="T6" s="178">
        <f t="shared" si="0"/>
        <v>1.1489361702127661</v>
      </c>
      <c r="U6" s="178">
        <f t="shared" si="0"/>
        <v>1.25</v>
      </c>
      <c r="V6" s="178">
        <f t="shared" si="0"/>
        <v>1.1465968586387434</v>
      </c>
      <c r="W6" s="178">
        <f t="shared" si="0"/>
        <v>1.72</v>
      </c>
    </row>
    <row r="7" spans="1:23" ht="24" customHeight="1" thickBot="1" x14ac:dyDescent="0.5">
      <c r="A7" s="36">
        <v>1376</v>
      </c>
      <c r="B7" s="33">
        <v>6330</v>
      </c>
      <c r="C7" s="16">
        <v>4354</v>
      </c>
      <c r="D7" s="15">
        <v>986</v>
      </c>
      <c r="E7" s="318">
        <v>491</v>
      </c>
      <c r="F7" s="319"/>
      <c r="G7" s="15">
        <v>10</v>
      </c>
      <c r="H7" s="16">
        <v>43</v>
      </c>
      <c r="I7" s="15">
        <v>94</v>
      </c>
      <c r="J7" s="16">
        <v>15</v>
      </c>
      <c r="K7" s="15">
        <v>284</v>
      </c>
      <c r="L7" s="16">
        <v>53</v>
      </c>
      <c r="M7" s="178">
        <f t="shared" si="1"/>
        <v>1.0703415623943187</v>
      </c>
      <c r="N7" s="178">
        <f t="shared" si="1"/>
        <v>1.0774560752289037</v>
      </c>
      <c r="O7" s="178">
        <f t="shared" si="0"/>
        <v>1.1766109785202863</v>
      </c>
      <c r="P7" s="178">
        <f t="shared" si="0"/>
        <v>0.71470160116448322</v>
      </c>
      <c r="Q7" s="178">
        <f t="shared" si="2"/>
        <v>0.71470160116448322</v>
      </c>
      <c r="R7" s="178">
        <f t="shared" si="0"/>
        <v>1.25</v>
      </c>
      <c r="S7" s="178">
        <f t="shared" si="0"/>
        <v>3.0714285714285716</v>
      </c>
      <c r="T7" s="178">
        <f t="shared" si="0"/>
        <v>1.7407407407407407</v>
      </c>
      <c r="U7" s="178">
        <f t="shared" si="0"/>
        <v>1.5</v>
      </c>
      <c r="V7" s="178">
        <f t="shared" si="0"/>
        <v>1.2968036529680365</v>
      </c>
      <c r="W7" s="178">
        <f t="shared" si="0"/>
        <v>1.2325581395348837</v>
      </c>
    </row>
    <row r="8" spans="1:23" ht="24" customHeight="1" thickBot="1" x14ac:dyDescent="0.5">
      <c r="A8" s="36">
        <v>1377</v>
      </c>
      <c r="B8" s="33">
        <v>6194</v>
      </c>
      <c r="C8" s="16">
        <v>4256</v>
      </c>
      <c r="D8" s="15">
        <v>960</v>
      </c>
      <c r="E8" s="318">
        <v>483</v>
      </c>
      <c r="F8" s="319"/>
      <c r="G8" s="15">
        <v>15</v>
      </c>
      <c r="H8" s="16">
        <v>51</v>
      </c>
      <c r="I8" s="15">
        <v>104</v>
      </c>
      <c r="J8" s="16">
        <v>17</v>
      </c>
      <c r="K8" s="15">
        <v>274</v>
      </c>
      <c r="L8" s="16">
        <v>34</v>
      </c>
      <c r="M8" s="178">
        <f t="shared" si="1"/>
        <v>0.97851500789889412</v>
      </c>
      <c r="N8" s="178">
        <f t="shared" si="1"/>
        <v>0.977491961414791</v>
      </c>
      <c r="O8" s="178">
        <f t="shared" si="0"/>
        <v>0.97363083164300201</v>
      </c>
      <c r="P8" s="178">
        <f t="shared" si="0"/>
        <v>0.9837067209775967</v>
      </c>
      <c r="Q8" s="178">
        <f t="shared" si="2"/>
        <v>0.9837067209775967</v>
      </c>
      <c r="R8" s="178">
        <f t="shared" si="0"/>
        <v>1.5</v>
      </c>
      <c r="S8" s="178">
        <f t="shared" si="0"/>
        <v>1.1860465116279071</v>
      </c>
      <c r="T8" s="178">
        <f t="shared" si="0"/>
        <v>1.1063829787234043</v>
      </c>
      <c r="U8" s="178">
        <f t="shared" si="0"/>
        <v>1.1333333333333333</v>
      </c>
      <c r="V8" s="178">
        <f t="shared" si="0"/>
        <v>0.96478873239436624</v>
      </c>
      <c r="W8" s="178">
        <f t="shared" si="0"/>
        <v>0.64150943396226412</v>
      </c>
    </row>
    <row r="9" spans="1:23" ht="24" customHeight="1" thickBot="1" x14ac:dyDescent="0.5">
      <c r="A9" s="36">
        <v>1378</v>
      </c>
      <c r="B9" s="33">
        <v>6826</v>
      </c>
      <c r="C9" s="16">
        <v>4698</v>
      </c>
      <c r="D9" s="15">
        <v>1060</v>
      </c>
      <c r="E9" s="318">
        <v>538</v>
      </c>
      <c r="F9" s="319"/>
      <c r="G9" s="15">
        <v>15</v>
      </c>
      <c r="H9" s="16">
        <v>67</v>
      </c>
      <c r="I9" s="15">
        <v>130</v>
      </c>
      <c r="J9" s="16">
        <v>17</v>
      </c>
      <c r="K9" s="15">
        <v>252</v>
      </c>
      <c r="L9" s="16">
        <v>49</v>
      </c>
      <c r="M9" s="178">
        <f t="shared" si="1"/>
        <v>1.102034226670972</v>
      </c>
      <c r="N9" s="178">
        <f t="shared" si="1"/>
        <v>1.1038533834586466</v>
      </c>
      <c r="O9" s="178">
        <f t="shared" si="0"/>
        <v>1.1041666666666667</v>
      </c>
      <c r="P9" s="178">
        <f t="shared" si="0"/>
        <v>1.1138716356107661</v>
      </c>
      <c r="Q9" s="178">
        <f t="shared" si="2"/>
        <v>1.1138716356107661</v>
      </c>
      <c r="R9" s="178">
        <f t="shared" si="0"/>
        <v>1</v>
      </c>
      <c r="S9" s="178">
        <f t="shared" si="0"/>
        <v>1.3137254901960784</v>
      </c>
      <c r="T9" s="178">
        <f t="shared" si="0"/>
        <v>1.25</v>
      </c>
      <c r="U9" s="178">
        <f t="shared" si="0"/>
        <v>1</v>
      </c>
      <c r="V9" s="178">
        <f t="shared" si="0"/>
        <v>0.91970802919708028</v>
      </c>
      <c r="W9" s="178">
        <f t="shared" si="0"/>
        <v>1.4411764705882353</v>
      </c>
    </row>
    <row r="10" spans="1:23" ht="24" customHeight="1" thickBot="1" x14ac:dyDescent="0.5">
      <c r="A10" s="36">
        <v>1379</v>
      </c>
      <c r="B10" s="33">
        <v>7655</v>
      </c>
      <c r="C10" s="16">
        <v>5257</v>
      </c>
      <c r="D10" s="15">
        <v>1172</v>
      </c>
      <c r="E10" s="318">
        <v>640</v>
      </c>
      <c r="F10" s="319"/>
      <c r="G10" s="15">
        <v>19</v>
      </c>
      <c r="H10" s="16">
        <v>81</v>
      </c>
      <c r="I10" s="15">
        <v>149</v>
      </c>
      <c r="J10" s="16">
        <v>19</v>
      </c>
      <c r="K10" s="15">
        <v>279</v>
      </c>
      <c r="L10" s="16">
        <v>39</v>
      </c>
      <c r="M10" s="178">
        <f t="shared" si="1"/>
        <v>1.1214474069733373</v>
      </c>
      <c r="N10" s="178">
        <f t="shared" si="1"/>
        <v>1.1189868028948489</v>
      </c>
      <c r="O10" s="178">
        <f t="shared" si="0"/>
        <v>1.1056603773584905</v>
      </c>
      <c r="P10" s="178">
        <f t="shared" si="0"/>
        <v>1.1895910780669146</v>
      </c>
      <c r="Q10" s="178">
        <f t="shared" si="2"/>
        <v>1.1895910780669146</v>
      </c>
      <c r="R10" s="178">
        <f t="shared" si="0"/>
        <v>1.2666666666666666</v>
      </c>
      <c r="S10" s="178">
        <f t="shared" si="0"/>
        <v>1.208955223880597</v>
      </c>
      <c r="T10" s="178">
        <f t="shared" si="0"/>
        <v>1.1461538461538461</v>
      </c>
      <c r="U10" s="178">
        <f t="shared" si="0"/>
        <v>1.1176470588235294</v>
      </c>
      <c r="V10" s="178">
        <f t="shared" si="0"/>
        <v>1.1071428571428572</v>
      </c>
      <c r="W10" s="178">
        <f t="shared" si="0"/>
        <v>0.79591836734693877</v>
      </c>
    </row>
    <row r="11" spans="1:23" ht="24" customHeight="1" thickBot="1" x14ac:dyDescent="0.5">
      <c r="A11" s="36">
        <v>1380</v>
      </c>
      <c r="B11" s="33">
        <v>8801</v>
      </c>
      <c r="C11" s="16">
        <v>5664</v>
      </c>
      <c r="D11" s="15">
        <v>1433</v>
      </c>
      <c r="E11" s="318">
        <v>847</v>
      </c>
      <c r="F11" s="319"/>
      <c r="G11" s="15">
        <v>23</v>
      </c>
      <c r="H11" s="16">
        <v>100</v>
      </c>
      <c r="I11" s="15">
        <v>150</v>
      </c>
      <c r="J11" s="16">
        <v>20</v>
      </c>
      <c r="K11" s="15">
        <v>493</v>
      </c>
      <c r="L11" s="16">
        <v>71</v>
      </c>
      <c r="M11" s="178">
        <f t="shared" si="1"/>
        <v>1.1497060744611365</v>
      </c>
      <c r="N11" s="178">
        <f t="shared" si="1"/>
        <v>1.0774205820810348</v>
      </c>
      <c r="O11" s="178">
        <f t="shared" si="0"/>
        <v>1.2226962457337884</v>
      </c>
      <c r="P11" s="178">
        <f t="shared" si="0"/>
        <v>1.3234375</v>
      </c>
      <c r="Q11" s="178">
        <f t="shared" si="2"/>
        <v>1.3234375</v>
      </c>
      <c r="R11" s="178">
        <f t="shared" si="0"/>
        <v>1.2105263157894737</v>
      </c>
      <c r="S11" s="178">
        <f t="shared" si="0"/>
        <v>1.2345679012345678</v>
      </c>
      <c r="T11" s="178">
        <f t="shared" si="0"/>
        <v>1.0067114093959733</v>
      </c>
      <c r="U11" s="178">
        <f t="shared" si="0"/>
        <v>1.0526315789473684</v>
      </c>
      <c r="V11" s="178">
        <f t="shared" si="0"/>
        <v>1.7670250896057347</v>
      </c>
      <c r="W11" s="178">
        <f t="shared" si="0"/>
        <v>1.8205128205128205</v>
      </c>
    </row>
    <row r="12" spans="1:23" ht="24" customHeight="1" thickBot="1" x14ac:dyDescent="0.5">
      <c r="A12" s="36">
        <v>1381</v>
      </c>
      <c r="B12" s="33">
        <v>9702</v>
      </c>
      <c r="C12" s="16">
        <v>6037</v>
      </c>
      <c r="D12" s="15">
        <v>1556</v>
      </c>
      <c r="E12" s="318">
        <v>1016</v>
      </c>
      <c r="F12" s="319"/>
      <c r="G12" s="15">
        <v>32</v>
      </c>
      <c r="H12" s="16">
        <v>103</v>
      </c>
      <c r="I12" s="15">
        <v>143</v>
      </c>
      <c r="J12" s="16">
        <v>21</v>
      </c>
      <c r="K12" s="15">
        <v>705</v>
      </c>
      <c r="L12" s="16">
        <v>89</v>
      </c>
      <c r="M12" s="178">
        <f t="shared" si="1"/>
        <v>1.1023747301443019</v>
      </c>
      <c r="N12" s="178">
        <f t="shared" si="1"/>
        <v>1.0658545197740112</v>
      </c>
      <c r="O12" s="178">
        <f t="shared" si="0"/>
        <v>1.0858339148639218</v>
      </c>
      <c r="P12" s="178">
        <f t="shared" si="0"/>
        <v>1.1995277449822905</v>
      </c>
      <c r="Q12" s="178">
        <f t="shared" si="2"/>
        <v>1.1995277449822905</v>
      </c>
      <c r="R12" s="178">
        <f t="shared" si="0"/>
        <v>1.3913043478260869</v>
      </c>
      <c r="S12" s="178">
        <f t="shared" si="0"/>
        <v>1.03</v>
      </c>
      <c r="T12" s="178">
        <f t="shared" si="0"/>
        <v>0.95333333333333337</v>
      </c>
      <c r="U12" s="178">
        <f t="shared" si="0"/>
        <v>1.05</v>
      </c>
      <c r="V12" s="178">
        <f t="shared" si="0"/>
        <v>1.4300202839756593</v>
      </c>
      <c r="W12" s="178">
        <f t="shared" si="0"/>
        <v>1.2535211267605635</v>
      </c>
    </row>
    <row r="13" spans="1:23" ht="24" customHeight="1" thickBot="1" x14ac:dyDescent="0.5">
      <c r="A13" s="36">
        <v>1382</v>
      </c>
      <c r="B13" s="33">
        <v>10260</v>
      </c>
      <c r="C13" s="16">
        <v>6123</v>
      </c>
      <c r="D13" s="15">
        <v>1672</v>
      </c>
      <c r="E13" s="318">
        <v>1093</v>
      </c>
      <c r="F13" s="319"/>
      <c r="G13" s="15">
        <v>43</v>
      </c>
      <c r="H13" s="16">
        <v>114</v>
      </c>
      <c r="I13" s="15">
        <v>159</v>
      </c>
      <c r="J13" s="16">
        <v>88</v>
      </c>
      <c r="K13" s="15">
        <v>854</v>
      </c>
      <c r="L13" s="16">
        <v>114</v>
      </c>
      <c r="M13" s="178">
        <f t="shared" si="1"/>
        <v>1.0575139146567718</v>
      </c>
      <c r="N13" s="178">
        <f t="shared" si="1"/>
        <v>1.0142454861686268</v>
      </c>
      <c r="O13" s="178">
        <f t="shared" si="0"/>
        <v>1.0745501285347043</v>
      </c>
      <c r="P13" s="178">
        <f t="shared" si="0"/>
        <v>1.0757874015748032</v>
      </c>
      <c r="Q13" s="178">
        <f t="shared" si="2"/>
        <v>1.0757874015748032</v>
      </c>
      <c r="R13" s="178">
        <f t="shared" si="0"/>
        <v>1.34375</v>
      </c>
      <c r="S13" s="178">
        <f t="shared" si="0"/>
        <v>1.1067961165048543</v>
      </c>
      <c r="T13" s="178">
        <f t="shared" si="0"/>
        <v>1.1118881118881119</v>
      </c>
      <c r="U13" s="178">
        <f t="shared" si="0"/>
        <v>4.1904761904761907</v>
      </c>
      <c r="V13" s="178">
        <f t="shared" si="0"/>
        <v>1.2113475177304964</v>
      </c>
      <c r="W13" s="178">
        <f t="shared" si="0"/>
        <v>1.2808988764044944</v>
      </c>
    </row>
    <row r="14" spans="1:23" ht="24" customHeight="1" thickBot="1" x14ac:dyDescent="0.5">
      <c r="A14" s="36">
        <v>1383</v>
      </c>
      <c r="B14" s="33">
        <v>10547</v>
      </c>
      <c r="C14" s="16">
        <v>6295</v>
      </c>
      <c r="D14" s="15">
        <v>1729</v>
      </c>
      <c r="E14" s="318">
        <v>1092</v>
      </c>
      <c r="F14" s="319"/>
      <c r="G14" s="15">
        <v>64</v>
      </c>
      <c r="H14" s="16">
        <v>122</v>
      </c>
      <c r="I14" s="15">
        <v>166</v>
      </c>
      <c r="J14" s="16">
        <v>30</v>
      </c>
      <c r="K14" s="15">
        <v>925</v>
      </c>
      <c r="L14" s="16">
        <v>124</v>
      </c>
      <c r="M14" s="178">
        <f t="shared" si="1"/>
        <v>1.0279727095516569</v>
      </c>
      <c r="N14" s="178">
        <f t="shared" si="1"/>
        <v>1.0280908051608688</v>
      </c>
      <c r="O14" s="178">
        <f t="shared" si="0"/>
        <v>1.0340909090909092</v>
      </c>
      <c r="P14" s="178">
        <f t="shared" si="0"/>
        <v>0.99908508691674291</v>
      </c>
      <c r="Q14" s="178">
        <f t="shared" si="2"/>
        <v>0.99908508691674291</v>
      </c>
      <c r="R14" s="178">
        <f t="shared" si="0"/>
        <v>1.4883720930232558</v>
      </c>
      <c r="S14" s="178">
        <f t="shared" si="0"/>
        <v>1.0701754385964912</v>
      </c>
      <c r="T14" s="178">
        <f t="shared" si="0"/>
        <v>1.0440251572327044</v>
      </c>
      <c r="U14" s="178">
        <f t="shared" si="0"/>
        <v>0.34090909090909088</v>
      </c>
      <c r="V14" s="178">
        <f t="shared" si="0"/>
        <v>1.0831381733021077</v>
      </c>
      <c r="W14" s="178">
        <f t="shared" si="0"/>
        <v>1.0877192982456141</v>
      </c>
    </row>
    <row r="15" spans="1:23" ht="24" customHeight="1" thickBot="1" x14ac:dyDescent="0.5">
      <c r="A15" s="36">
        <v>1384</v>
      </c>
      <c r="B15" s="33">
        <v>11108</v>
      </c>
      <c r="C15" s="16">
        <v>6637</v>
      </c>
      <c r="D15" s="15">
        <v>1787</v>
      </c>
      <c r="E15" s="318">
        <v>1160</v>
      </c>
      <c r="F15" s="319"/>
      <c r="G15" s="15">
        <v>57</v>
      </c>
      <c r="H15" s="16">
        <v>131</v>
      </c>
      <c r="I15" s="15">
        <v>169</v>
      </c>
      <c r="J15" s="16">
        <v>28</v>
      </c>
      <c r="K15" s="15">
        <v>1007</v>
      </c>
      <c r="L15" s="16">
        <v>132</v>
      </c>
      <c r="M15" s="178">
        <f t="shared" si="1"/>
        <v>1.0531904807054138</v>
      </c>
      <c r="N15" s="178">
        <f t="shared" si="1"/>
        <v>1.054328832406672</v>
      </c>
      <c r="O15" s="178">
        <f t="shared" si="0"/>
        <v>1.0335454019664545</v>
      </c>
      <c r="P15" s="178">
        <f t="shared" si="0"/>
        <v>1.0622710622710623</v>
      </c>
      <c r="Q15" s="178">
        <f t="shared" si="2"/>
        <v>1.0622710622710623</v>
      </c>
      <c r="R15" s="178">
        <f t="shared" si="0"/>
        <v>0.890625</v>
      </c>
      <c r="S15" s="178">
        <f t="shared" si="0"/>
        <v>1.0737704918032787</v>
      </c>
      <c r="T15" s="178">
        <f t="shared" si="0"/>
        <v>1.0180722891566265</v>
      </c>
      <c r="U15" s="178">
        <f t="shared" si="0"/>
        <v>0.93333333333333335</v>
      </c>
      <c r="V15" s="178">
        <f t="shared" si="0"/>
        <v>1.0886486486486486</v>
      </c>
      <c r="W15" s="178">
        <f t="shared" si="0"/>
        <v>1.064516129032258</v>
      </c>
    </row>
    <row r="16" spans="1:23" ht="24" customHeight="1" thickBot="1" x14ac:dyDescent="0.5">
      <c r="A16" s="36">
        <v>1385</v>
      </c>
      <c r="B16" s="33">
        <v>11672</v>
      </c>
      <c r="C16" s="16">
        <v>7002</v>
      </c>
      <c r="D16" s="15">
        <v>1827</v>
      </c>
      <c r="E16" s="318">
        <v>1197</v>
      </c>
      <c r="F16" s="319"/>
      <c r="G16" s="15">
        <v>62</v>
      </c>
      <c r="H16" s="16">
        <v>136</v>
      </c>
      <c r="I16" s="15">
        <v>176</v>
      </c>
      <c r="J16" s="16">
        <v>26</v>
      </c>
      <c r="K16" s="15">
        <v>1110</v>
      </c>
      <c r="L16" s="16">
        <v>136</v>
      </c>
      <c r="M16" s="178">
        <f t="shared" si="1"/>
        <v>1.0507742167806986</v>
      </c>
      <c r="N16" s="178">
        <f t="shared" si="1"/>
        <v>1.0549947265330721</v>
      </c>
      <c r="O16" s="178">
        <f t="shared" si="0"/>
        <v>1.0223838836038053</v>
      </c>
      <c r="P16" s="178">
        <f t="shared" si="0"/>
        <v>1.0318965517241379</v>
      </c>
      <c r="Q16" s="178">
        <f t="shared" si="2"/>
        <v>1.0318965517241379</v>
      </c>
      <c r="R16" s="178">
        <f t="shared" si="0"/>
        <v>1.0877192982456141</v>
      </c>
      <c r="S16" s="178">
        <f t="shared" si="0"/>
        <v>1.0381679389312977</v>
      </c>
      <c r="T16" s="178">
        <f t="shared" si="0"/>
        <v>1.0414201183431953</v>
      </c>
      <c r="U16" s="178">
        <f t="shared" si="0"/>
        <v>0.9285714285714286</v>
      </c>
      <c r="V16" s="178">
        <f t="shared" si="0"/>
        <v>1.102284011916584</v>
      </c>
      <c r="W16" s="178">
        <f t="shared" si="0"/>
        <v>1.0303030303030303</v>
      </c>
    </row>
    <row r="17" spans="1:23" ht="24" customHeight="1" thickBot="1" x14ac:dyDescent="0.5">
      <c r="A17" s="36">
        <v>1386</v>
      </c>
      <c r="B17" s="33">
        <v>12122</v>
      </c>
      <c r="C17" s="16">
        <v>7265</v>
      </c>
      <c r="D17" s="15">
        <v>1882</v>
      </c>
      <c r="E17" s="318">
        <v>1177</v>
      </c>
      <c r="F17" s="319"/>
      <c r="G17" s="15">
        <v>67</v>
      </c>
      <c r="H17" s="16">
        <v>146</v>
      </c>
      <c r="I17" s="15">
        <v>191</v>
      </c>
      <c r="J17" s="16">
        <v>34</v>
      </c>
      <c r="K17" s="15">
        <v>1225</v>
      </c>
      <c r="L17" s="16">
        <v>135</v>
      </c>
      <c r="M17" s="178">
        <f t="shared" si="1"/>
        <v>1.0385538039753255</v>
      </c>
      <c r="N17" s="178">
        <f t="shared" si="1"/>
        <v>1.0375606969437303</v>
      </c>
      <c r="O17" s="178">
        <f t="shared" si="0"/>
        <v>1.030103995621237</v>
      </c>
      <c r="P17" s="178">
        <f t="shared" si="0"/>
        <v>0.98329156223893066</v>
      </c>
      <c r="Q17" s="178">
        <f t="shared" si="2"/>
        <v>0.98329156223893066</v>
      </c>
      <c r="R17" s="178">
        <f t="shared" si="0"/>
        <v>1.0806451612903225</v>
      </c>
      <c r="S17" s="178">
        <f t="shared" si="0"/>
        <v>1.0735294117647058</v>
      </c>
      <c r="T17" s="178">
        <f t="shared" si="0"/>
        <v>1.0852272727272727</v>
      </c>
      <c r="U17" s="178">
        <f t="shared" si="0"/>
        <v>1.3076923076923077</v>
      </c>
      <c r="V17" s="178">
        <f t="shared" si="0"/>
        <v>1.1036036036036037</v>
      </c>
      <c r="W17" s="178">
        <f t="shared" si="0"/>
        <v>0.99264705882352944</v>
      </c>
    </row>
    <row r="18" spans="1:23" ht="24" customHeight="1" thickBot="1" x14ac:dyDescent="0.5">
      <c r="A18" s="43">
        <v>1387</v>
      </c>
      <c r="B18" s="33">
        <v>12897</v>
      </c>
      <c r="C18" s="16">
        <v>7615</v>
      </c>
      <c r="D18" s="15">
        <v>1942</v>
      </c>
      <c r="E18" s="318">
        <v>1327</v>
      </c>
      <c r="F18" s="319"/>
      <c r="G18" s="15">
        <v>71</v>
      </c>
      <c r="H18" s="16">
        <v>157</v>
      </c>
      <c r="I18" s="15">
        <v>218</v>
      </c>
      <c r="J18" s="16">
        <v>41</v>
      </c>
      <c r="K18" s="15">
        <v>1410</v>
      </c>
      <c r="L18" s="16">
        <v>116</v>
      </c>
      <c r="M18" s="178">
        <f t="shared" si="1"/>
        <v>1.0639333443326184</v>
      </c>
      <c r="N18" s="178">
        <f t="shared" si="1"/>
        <v>1.0481761871988988</v>
      </c>
      <c r="O18" s="178">
        <f t="shared" si="0"/>
        <v>1.0318809776833155</v>
      </c>
      <c r="P18" s="178">
        <f t="shared" si="0"/>
        <v>1.1274426508071367</v>
      </c>
      <c r="Q18" s="178">
        <f t="shared" si="2"/>
        <v>1.1274426508071367</v>
      </c>
      <c r="R18" s="178">
        <f t="shared" si="0"/>
        <v>1.0597014925373134</v>
      </c>
      <c r="S18" s="178">
        <f t="shared" si="0"/>
        <v>1.0753424657534247</v>
      </c>
      <c r="T18" s="178">
        <f t="shared" si="0"/>
        <v>1.1413612565445026</v>
      </c>
      <c r="U18" s="178">
        <f t="shared" si="0"/>
        <v>1.2058823529411764</v>
      </c>
      <c r="V18" s="178">
        <f t="shared" si="0"/>
        <v>1.1510204081632653</v>
      </c>
      <c r="W18" s="178">
        <f t="shared" si="0"/>
        <v>0.85925925925925928</v>
      </c>
    </row>
    <row r="19" spans="1:23" ht="24" customHeight="1" thickBot="1" x14ac:dyDescent="0.5">
      <c r="A19" s="43">
        <v>1388</v>
      </c>
      <c r="B19" s="33">
        <v>13084</v>
      </c>
      <c r="C19" s="16">
        <v>7715</v>
      </c>
      <c r="D19" s="15">
        <v>1983</v>
      </c>
      <c r="E19" s="318">
        <v>1273</v>
      </c>
      <c r="F19" s="319"/>
      <c r="G19" s="15">
        <v>71</v>
      </c>
      <c r="H19" s="16">
        <v>170</v>
      </c>
      <c r="I19" s="15">
        <v>233</v>
      </c>
      <c r="J19" s="16">
        <v>42</v>
      </c>
      <c r="K19" s="15">
        <v>1480</v>
      </c>
      <c r="L19" s="16">
        <v>117</v>
      </c>
      <c r="M19" s="178">
        <f t="shared" si="1"/>
        <v>1.0144994960068232</v>
      </c>
      <c r="N19" s="178">
        <f t="shared" si="1"/>
        <v>1.0131319763624425</v>
      </c>
      <c r="O19" s="178">
        <f t="shared" si="0"/>
        <v>1.0211122554067971</v>
      </c>
      <c r="P19" s="178">
        <f t="shared" si="0"/>
        <v>0.95930670685757347</v>
      </c>
      <c r="Q19" s="178">
        <f t="shared" si="2"/>
        <v>0.95930670685757347</v>
      </c>
      <c r="R19" s="178">
        <f t="shared" si="0"/>
        <v>1</v>
      </c>
      <c r="S19" s="178">
        <f t="shared" si="0"/>
        <v>1.0828025477707006</v>
      </c>
      <c r="T19" s="178">
        <f t="shared" si="0"/>
        <v>1.0688073394495412</v>
      </c>
      <c r="U19" s="178">
        <f t="shared" si="0"/>
        <v>1.024390243902439</v>
      </c>
      <c r="V19" s="178">
        <f t="shared" si="0"/>
        <v>1.0496453900709219</v>
      </c>
      <c r="W19" s="178">
        <f t="shared" si="0"/>
        <v>1.0086206896551724</v>
      </c>
    </row>
    <row r="20" spans="1:23" ht="24" customHeight="1" thickBot="1" x14ac:dyDescent="0.5">
      <c r="A20" s="43">
        <v>1389</v>
      </c>
      <c r="B20" s="33">
        <v>13416</v>
      </c>
      <c r="C20" s="16">
        <v>7879</v>
      </c>
      <c r="D20" s="15">
        <v>2016</v>
      </c>
      <c r="E20" s="318">
        <v>1287</v>
      </c>
      <c r="F20" s="319"/>
      <c r="G20" s="15">
        <v>85</v>
      </c>
      <c r="H20" s="16">
        <v>201</v>
      </c>
      <c r="I20" s="15">
        <v>248</v>
      </c>
      <c r="J20" s="16">
        <v>46</v>
      </c>
      <c r="K20" s="15">
        <v>1528</v>
      </c>
      <c r="L20" s="16">
        <v>126</v>
      </c>
      <c r="M20" s="178">
        <f t="shared" si="1"/>
        <v>1.0253745032100274</v>
      </c>
      <c r="N20" s="178">
        <f t="shared" si="1"/>
        <v>1.0212572909915749</v>
      </c>
      <c r="O20" s="178">
        <f t="shared" si="1"/>
        <v>1.0166414523449319</v>
      </c>
      <c r="P20" s="178">
        <f t="shared" si="1"/>
        <v>1.0109976433621366</v>
      </c>
      <c r="Q20" s="178">
        <f t="shared" si="2"/>
        <v>1.0109976433621366</v>
      </c>
      <c r="R20" s="178">
        <f t="shared" ref="R20:W31" si="3">G20/G19</f>
        <v>1.1971830985915493</v>
      </c>
      <c r="S20" s="178">
        <f t="shared" si="3"/>
        <v>1.1823529411764706</v>
      </c>
      <c r="T20" s="178">
        <f t="shared" si="3"/>
        <v>1.0643776824034334</v>
      </c>
      <c r="U20" s="178">
        <f t="shared" si="3"/>
        <v>1.0952380952380953</v>
      </c>
      <c r="V20" s="178">
        <f t="shared" si="3"/>
        <v>1.0324324324324323</v>
      </c>
      <c r="W20" s="178">
        <f t="shared" si="3"/>
        <v>1.0769230769230769</v>
      </c>
    </row>
    <row r="21" spans="1:23" ht="24" customHeight="1" thickBot="1" x14ac:dyDescent="0.5">
      <c r="A21" s="43">
        <v>1390</v>
      </c>
      <c r="B21" s="33">
        <v>13890</v>
      </c>
      <c r="C21" s="16">
        <v>7919</v>
      </c>
      <c r="D21" s="15">
        <v>1870</v>
      </c>
      <c r="E21" s="318">
        <v>1625</v>
      </c>
      <c r="F21" s="319"/>
      <c r="G21" s="15">
        <v>97</v>
      </c>
      <c r="H21" s="16">
        <v>220</v>
      </c>
      <c r="I21" s="15">
        <v>264</v>
      </c>
      <c r="J21" s="16">
        <v>55</v>
      </c>
      <c r="K21" s="15">
        <v>1716</v>
      </c>
      <c r="L21" s="16">
        <v>124</v>
      </c>
      <c r="M21" s="178">
        <f t="shared" si="1"/>
        <v>1.0353309481216457</v>
      </c>
      <c r="N21" s="178">
        <f t="shared" si="1"/>
        <v>1.0050767863942125</v>
      </c>
      <c r="O21" s="178">
        <f t="shared" si="1"/>
        <v>0.92757936507936511</v>
      </c>
      <c r="P21" s="178">
        <f t="shared" si="1"/>
        <v>1.2626262626262625</v>
      </c>
      <c r="Q21" s="178">
        <f t="shared" si="2"/>
        <v>1.2626262626262625</v>
      </c>
      <c r="R21" s="178">
        <f t="shared" si="3"/>
        <v>1.1411764705882352</v>
      </c>
      <c r="S21" s="178">
        <f t="shared" si="3"/>
        <v>1.0945273631840795</v>
      </c>
      <c r="T21" s="178">
        <f t="shared" si="3"/>
        <v>1.064516129032258</v>
      </c>
      <c r="U21" s="178">
        <f t="shared" si="3"/>
        <v>1.1956521739130435</v>
      </c>
      <c r="V21" s="178">
        <f t="shared" si="3"/>
        <v>1.1230366492146597</v>
      </c>
      <c r="W21" s="178">
        <f t="shared" si="3"/>
        <v>0.98412698412698407</v>
      </c>
    </row>
    <row r="22" spans="1:23" ht="24" customHeight="1" thickBot="1" x14ac:dyDescent="0.5">
      <c r="A22" s="43">
        <v>1391</v>
      </c>
      <c r="B22" s="33">
        <v>14510</v>
      </c>
      <c r="C22" s="16">
        <v>8233</v>
      </c>
      <c r="D22" s="15">
        <v>1937</v>
      </c>
      <c r="E22" s="318">
        <v>1703</v>
      </c>
      <c r="F22" s="319"/>
      <c r="G22" s="15">
        <v>109</v>
      </c>
      <c r="H22" s="16">
        <v>231</v>
      </c>
      <c r="I22" s="15">
        <v>277</v>
      </c>
      <c r="J22" s="16">
        <v>53</v>
      </c>
      <c r="K22" s="15">
        <v>1821</v>
      </c>
      <c r="L22" s="16">
        <v>146</v>
      </c>
      <c r="M22" s="178">
        <f t="shared" si="1"/>
        <v>1.0446364290856731</v>
      </c>
      <c r="N22" s="178">
        <f t="shared" si="1"/>
        <v>1.0396514711453466</v>
      </c>
      <c r="O22" s="178">
        <f t="shared" si="1"/>
        <v>1.0358288770053476</v>
      </c>
      <c r="P22" s="178">
        <f t="shared" si="1"/>
        <v>1.048</v>
      </c>
      <c r="Q22" s="178">
        <f t="shared" si="2"/>
        <v>1.048</v>
      </c>
      <c r="R22" s="178">
        <f t="shared" si="3"/>
        <v>1.1237113402061856</v>
      </c>
      <c r="S22" s="178">
        <f t="shared" si="3"/>
        <v>1.05</v>
      </c>
      <c r="T22" s="178">
        <f t="shared" si="3"/>
        <v>1.0492424242424243</v>
      </c>
      <c r="U22" s="178">
        <f t="shared" si="3"/>
        <v>0.96363636363636362</v>
      </c>
      <c r="V22" s="178">
        <f t="shared" si="3"/>
        <v>1.0611888111888113</v>
      </c>
      <c r="W22" s="178">
        <f t="shared" si="3"/>
        <v>1.1774193548387097</v>
      </c>
    </row>
    <row r="23" spans="1:23" ht="24" customHeight="1" thickBot="1" x14ac:dyDescent="0.5">
      <c r="A23" s="43">
        <v>1392</v>
      </c>
      <c r="B23" s="33">
        <v>14925</v>
      </c>
      <c r="C23" s="16">
        <v>8506</v>
      </c>
      <c r="D23" s="15">
        <v>1989</v>
      </c>
      <c r="E23" s="318">
        <v>1682</v>
      </c>
      <c r="F23" s="319"/>
      <c r="G23" s="15">
        <v>122</v>
      </c>
      <c r="H23" s="16">
        <v>253</v>
      </c>
      <c r="I23" s="15">
        <v>283</v>
      </c>
      <c r="J23" s="16">
        <v>53</v>
      </c>
      <c r="K23" s="15">
        <v>1867</v>
      </c>
      <c r="L23" s="16">
        <v>170</v>
      </c>
      <c r="M23" s="178">
        <f t="shared" si="1"/>
        <v>1.0286009648518264</v>
      </c>
      <c r="N23" s="178">
        <f t="shared" si="1"/>
        <v>1.0331592372160816</v>
      </c>
      <c r="O23" s="178">
        <f t="shared" si="1"/>
        <v>1.0268456375838926</v>
      </c>
      <c r="P23" s="178">
        <f t="shared" si="1"/>
        <v>0.9876688197298884</v>
      </c>
      <c r="Q23" s="178">
        <f t="shared" si="2"/>
        <v>0.9876688197298884</v>
      </c>
      <c r="R23" s="178">
        <f t="shared" si="3"/>
        <v>1.1192660550458715</v>
      </c>
      <c r="S23" s="178">
        <f t="shared" si="3"/>
        <v>1.0952380952380953</v>
      </c>
      <c r="T23" s="178">
        <f t="shared" si="3"/>
        <v>1.0216606498194947</v>
      </c>
      <c r="U23" s="178">
        <f t="shared" si="3"/>
        <v>1</v>
      </c>
      <c r="V23" s="178">
        <f t="shared" si="3"/>
        <v>1.0252608456891819</v>
      </c>
      <c r="W23" s="178">
        <f t="shared" si="3"/>
        <v>1.1643835616438356</v>
      </c>
    </row>
    <row r="24" spans="1:23" ht="24" customHeight="1" thickBot="1" x14ac:dyDescent="0.5">
      <c r="A24" s="43">
        <v>1393</v>
      </c>
      <c r="B24" s="33">
        <v>15470</v>
      </c>
      <c r="C24" s="16">
        <v>8793</v>
      </c>
      <c r="D24" s="15">
        <v>2047</v>
      </c>
      <c r="E24" s="318">
        <v>1725</v>
      </c>
      <c r="F24" s="319"/>
      <c r="G24" s="15">
        <v>122</v>
      </c>
      <c r="H24" s="16">
        <v>250</v>
      </c>
      <c r="I24" s="15">
        <v>287</v>
      </c>
      <c r="J24" s="16">
        <v>56</v>
      </c>
      <c r="K24" s="15">
        <v>1990</v>
      </c>
      <c r="L24" s="16">
        <v>200</v>
      </c>
      <c r="M24" s="178">
        <f t="shared" si="1"/>
        <v>1.0365159128978225</v>
      </c>
      <c r="N24" s="178">
        <f t="shared" si="1"/>
        <v>1.0337408887843875</v>
      </c>
      <c r="O24" s="178">
        <f t="shared" si="1"/>
        <v>1.0291603821015585</v>
      </c>
      <c r="P24" s="178">
        <f t="shared" si="1"/>
        <v>1.025564803804994</v>
      </c>
      <c r="Q24" s="178">
        <f t="shared" si="2"/>
        <v>1.025564803804994</v>
      </c>
      <c r="R24" s="178">
        <f t="shared" si="3"/>
        <v>1</v>
      </c>
      <c r="S24" s="178">
        <f t="shared" si="3"/>
        <v>0.98814229249011853</v>
      </c>
      <c r="T24" s="178">
        <f t="shared" si="3"/>
        <v>1.0141342756183747</v>
      </c>
      <c r="U24" s="178">
        <f t="shared" si="3"/>
        <v>1.0566037735849056</v>
      </c>
      <c r="V24" s="178">
        <f t="shared" si="3"/>
        <v>1.0658810926620246</v>
      </c>
      <c r="W24" s="178">
        <f t="shared" si="3"/>
        <v>1.1764705882352942</v>
      </c>
    </row>
    <row r="25" spans="1:23" ht="24" customHeight="1" thickBot="1" x14ac:dyDescent="0.5">
      <c r="A25" s="43">
        <v>1394</v>
      </c>
      <c r="B25" s="33">
        <v>16180</v>
      </c>
      <c r="C25" s="16">
        <v>9229</v>
      </c>
      <c r="D25" s="15">
        <v>2126</v>
      </c>
      <c r="E25" s="318">
        <v>1604</v>
      </c>
      <c r="F25" s="319"/>
      <c r="G25" s="15">
        <v>144</v>
      </c>
      <c r="H25" s="16">
        <v>278</v>
      </c>
      <c r="I25" s="15">
        <v>307</v>
      </c>
      <c r="J25" s="16">
        <v>55</v>
      </c>
      <c r="K25" s="15">
        <v>2200</v>
      </c>
      <c r="L25" s="16">
        <v>237</v>
      </c>
      <c r="M25" s="178">
        <f t="shared" si="1"/>
        <v>1.0458952811893989</v>
      </c>
      <c r="N25" s="178">
        <f t="shared" si="1"/>
        <v>1.0495848970772206</v>
      </c>
      <c r="O25" s="178">
        <f t="shared" si="1"/>
        <v>1.0385930630190523</v>
      </c>
      <c r="P25" s="178">
        <f t="shared" si="1"/>
        <v>0.92985507246376808</v>
      </c>
      <c r="Q25" s="178">
        <f t="shared" si="2"/>
        <v>0.92985507246376808</v>
      </c>
      <c r="R25" s="178">
        <f t="shared" si="3"/>
        <v>1.180327868852459</v>
      </c>
      <c r="S25" s="178">
        <f t="shared" si="3"/>
        <v>1.1120000000000001</v>
      </c>
      <c r="T25" s="178">
        <f t="shared" si="3"/>
        <v>1.0696864111498259</v>
      </c>
      <c r="U25" s="178">
        <f t="shared" si="3"/>
        <v>0.9821428571428571</v>
      </c>
      <c r="V25" s="178">
        <f t="shared" si="3"/>
        <v>1.1055276381909547</v>
      </c>
      <c r="W25" s="178">
        <f t="shared" si="3"/>
        <v>1.1850000000000001</v>
      </c>
    </row>
    <row r="26" spans="1:23" ht="24" customHeight="1" thickBot="1" x14ac:dyDescent="0.5">
      <c r="A26" s="43">
        <v>1395</v>
      </c>
      <c r="B26" s="33">
        <v>17172</v>
      </c>
      <c r="C26" s="16">
        <v>9674</v>
      </c>
      <c r="D26" s="15">
        <v>2095</v>
      </c>
      <c r="E26" s="318">
        <v>1818</v>
      </c>
      <c r="F26" s="319"/>
      <c r="G26" s="15">
        <v>172</v>
      </c>
      <c r="H26" s="16">
        <v>312</v>
      </c>
      <c r="I26" s="15">
        <v>350</v>
      </c>
      <c r="J26" s="16">
        <v>55</v>
      </c>
      <c r="K26" s="15">
        <v>2405</v>
      </c>
      <c r="L26" s="16">
        <v>291</v>
      </c>
      <c r="M26" s="178">
        <f t="shared" si="1"/>
        <v>1.0613102595797281</v>
      </c>
      <c r="N26" s="178">
        <f t="shared" si="1"/>
        <v>1.0482175750352152</v>
      </c>
      <c r="O26" s="178">
        <f t="shared" si="1"/>
        <v>0.98541862652869239</v>
      </c>
      <c r="P26" s="178">
        <f t="shared" si="1"/>
        <v>1.1334164588528679</v>
      </c>
      <c r="Q26" s="178">
        <f t="shared" si="2"/>
        <v>1.1334164588528679</v>
      </c>
      <c r="R26" s="178">
        <f t="shared" si="3"/>
        <v>1.1944444444444444</v>
      </c>
      <c r="S26" s="178">
        <f t="shared" si="3"/>
        <v>1.1223021582733812</v>
      </c>
      <c r="T26" s="178">
        <f t="shared" si="3"/>
        <v>1.1400651465798046</v>
      </c>
      <c r="U26" s="178">
        <f t="shared" si="3"/>
        <v>1</v>
      </c>
      <c r="V26" s="178">
        <f t="shared" si="3"/>
        <v>1.0931818181818183</v>
      </c>
      <c r="W26" s="178">
        <f t="shared" si="3"/>
        <v>1.2278481012658229</v>
      </c>
    </row>
    <row r="27" spans="1:23" ht="24" customHeight="1" thickBot="1" x14ac:dyDescent="0.5">
      <c r="A27" s="43">
        <v>1396</v>
      </c>
      <c r="B27" s="33">
        <v>17979</v>
      </c>
      <c r="C27" s="16">
        <v>10097</v>
      </c>
      <c r="D27" s="15">
        <v>2178</v>
      </c>
      <c r="E27" s="318">
        <v>1919</v>
      </c>
      <c r="F27" s="319"/>
      <c r="G27" s="15">
        <v>185</v>
      </c>
      <c r="H27" s="16">
        <v>311</v>
      </c>
      <c r="I27" s="15">
        <v>373</v>
      </c>
      <c r="J27" s="16">
        <v>77</v>
      </c>
      <c r="K27" s="15">
        <v>2532</v>
      </c>
      <c r="L27" s="16">
        <v>307</v>
      </c>
      <c r="M27" s="178">
        <f t="shared" si="1"/>
        <v>1.0469951083158631</v>
      </c>
      <c r="N27" s="178">
        <f t="shared" si="1"/>
        <v>1.0437254496588795</v>
      </c>
      <c r="O27" s="178">
        <f t="shared" si="1"/>
        <v>1.0396181384248211</v>
      </c>
      <c r="P27" s="178">
        <f t="shared" si="1"/>
        <v>1.0555555555555556</v>
      </c>
      <c r="Q27" s="178">
        <f t="shared" si="2"/>
        <v>1.0555555555555556</v>
      </c>
      <c r="R27" s="178">
        <f t="shared" si="3"/>
        <v>1.0755813953488371</v>
      </c>
      <c r="S27" s="178">
        <f t="shared" si="3"/>
        <v>0.99679487179487181</v>
      </c>
      <c r="T27" s="178">
        <f t="shared" si="3"/>
        <v>1.0657142857142856</v>
      </c>
      <c r="U27" s="178">
        <f t="shared" si="3"/>
        <v>1.4</v>
      </c>
      <c r="V27" s="178">
        <f t="shared" si="3"/>
        <v>1.0528066528066529</v>
      </c>
      <c r="W27" s="178">
        <f t="shared" si="3"/>
        <v>1.0549828178694158</v>
      </c>
    </row>
    <row r="28" spans="1:23" ht="24" customHeight="1" thickBot="1" x14ac:dyDescent="0.5">
      <c r="A28" s="43">
        <v>1397</v>
      </c>
      <c r="B28" s="33">
        <v>18982</v>
      </c>
      <c r="C28" s="16">
        <v>10530</v>
      </c>
      <c r="D28" s="15">
        <v>2222</v>
      </c>
      <c r="E28" s="318">
        <v>2109</v>
      </c>
      <c r="F28" s="319"/>
      <c r="G28" s="15">
        <v>228</v>
      </c>
      <c r="H28" s="16">
        <v>377</v>
      </c>
      <c r="I28" s="15">
        <v>411</v>
      </c>
      <c r="J28" s="16">
        <v>69</v>
      </c>
      <c r="K28" s="15">
        <v>2648</v>
      </c>
      <c r="L28" s="16">
        <v>388</v>
      </c>
      <c r="M28" s="178">
        <f t="shared" si="1"/>
        <v>1.0557873074142055</v>
      </c>
      <c r="N28" s="178">
        <f t="shared" si="1"/>
        <v>1.0428840249579083</v>
      </c>
      <c r="O28" s="178">
        <f t="shared" si="1"/>
        <v>1.0202020202020201</v>
      </c>
      <c r="P28" s="178">
        <f t="shared" si="1"/>
        <v>1.0990099009900991</v>
      </c>
      <c r="Q28" s="178">
        <f t="shared" si="2"/>
        <v>1.0990099009900991</v>
      </c>
      <c r="R28" s="178">
        <f t="shared" si="3"/>
        <v>1.2324324324324325</v>
      </c>
      <c r="S28" s="178">
        <f t="shared" si="3"/>
        <v>1.212218649517685</v>
      </c>
      <c r="T28" s="178">
        <f t="shared" si="3"/>
        <v>1.1018766756032172</v>
      </c>
      <c r="U28" s="178">
        <f t="shared" si="3"/>
        <v>0.89610389610389607</v>
      </c>
      <c r="V28" s="178">
        <f t="shared" si="3"/>
        <v>1.0458135860979463</v>
      </c>
      <c r="W28" s="178">
        <f t="shared" si="3"/>
        <v>1.263843648208469</v>
      </c>
    </row>
    <row r="29" spans="1:23" ht="24" customHeight="1" thickBot="1" x14ac:dyDescent="0.5">
      <c r="A29" s="43">
        <v>1398</v>
      </c>
      <c r="B29" s="33">
        <v>19197</v>
      </c>
      <c r="C29" s="16">
        <v>10610</v>
      </c>
      <c r="D29" s="15">
        <v>2235</v>
      </c>
      <c r="E29" s="318">
        <v>2161</v>
      </c>
      <c r="F29" s="319"/>
      <c r="G29" s="15">
        <v>232</v>
      </c>
      <c r="H29" s="16">
        <v>378</v>
      </c>
      <c r="I29" s="15">
        <v>417</v>
      </c>
      <c r="J29" s="16">
        <v>69</v>
      </c>
      <c r="K29" s="15">
        <v>2687</v>
      </c>
      <c r="L29" s="16">
        <v>408</v>
      </c>
      <c r="M29" s="178">
        <f t="shared" si="1"/>
        <v>1.0113265198609209</v>
      </c>
      <c r="N29" s="178">
        <f t="shared" si="1"/>
        <v>1.0075973409306742</v>
      </c>
      <c r="O29" s="178">
        <f t="shared" si="1"/>
        <v>1.0058505850585058</v>
      </c>
      <c r="P29" s="178">
        <f t="shared" si="1"/>
        <v>1.024656235182551</v>
      </c>
      <c r="Q29" s="178">
        <f t="shared" si="2"/>
        <v>1.024656235182551</v>
      </c>
      <c r="R29" s="178">
        <f t="shared" si="3"/>
        <v>1.0175438596491229</v>
      </c>
      <c r="S29" s="178">
        <f t="shared" si="3"/>
        <v>1.0026525198938991</v>
      </c>
      <c r="T29" s="178">
        <f t="shared" si="3"/>
        <v>1.0145985401459854</v>
      </c>
      <c r="U29" s="178">
        <f t="shared" si="3"/>
        <v>1</v>
      </c>
      <c r="V29" s="178">
        <f t="shared" si="3"/>
        <v>1.0147280966767371</v>
      </c>
      <c r="W29" s="178">
        <f t="shared" si="3"/>
        <v>1.0515463917525774</v>
      </c>
    </row>
    <row r="30" spans="1:23" ht="24" customHeight="1" thickBot="1" x14ac:dyDescent="0.5">
      <c r="A30" s="43">
        <v>1399</v>
      </c>
      <c r="B30" s="33">
        <v>24728</v>
      </c>
      <c r="C30" s="16">
        <v>11816</v>
      </c>
      <c r="D30" s="15">
        <v>4055</v>
      </c>
      <c r="E30" s="173">
        <v>2230</v>
      </c>
      <c r="F30" s="173">
        <v>1739</v>
      </c>
      <c r="G30" s="15">
        <v>269</v>
      </c>
      <c r="H30" s="16">
        <v>494</v>
      </c>
      <c r="I30" s="15">
        <v>571</v>
      </c>
      <c r="J30" s="16">
        <v>78</v>
      </c>
      <c r="K30" s="15">
        <v>2903</v>
      </c>
      <c r="L30" s="16">
        <v>573</v>
      </c>
      <c r="M30" s="178">
        <f t="shared" si="1"/>
        <v>1.2881179350940251</v>
      </c>
      <c r="N30" s="178">
        <f t="shared" si="1"/>
        <v>1.1136663524976438</v>
      </c>
      <c r="O30" s="178">
        <f t="shared" si="1"/>
        <v>1.8143176733780761</v>
      </c>
      <c r="P30" s="178">
        <f t="shared" si="1"/>
        <v>1.0319296621934291</v>
      </c>
      <c r="Q30" s="178">
        <f>(E30+F30)/E29</f>
        <v>1.8366496992133272</v>
      </c>
      <c r="R30" s="178">
        <f t="shared" si="3"/>
        <v>1.1594827586206897</v>
      </c>
      <c r="S30" s="178">
        <f t="shared" si="3"/>
        <v>1.306878306878307</v>
      </c>
      <c r="T30" s="178">
        <f t="shared" si="3"/>
        <v>1.369304556354916</v>
      </c>
      <c r="U30" s="178">
        <f t="shared" si="3"/>
        <v>1.1304347826086956</v>
      </c>
      <c r="V30" s="178">
        <f t="shared" si="3"/>
        <v>1.0803870487532565</v>
      </c>
      <c r="W30" s="178">
        <f t="shared" si="3"/>
        <v>1.4044117647058822</v>
      </c>
    </row>
    <row r="31" spans="1:23" ht="24" customHeight="1" thickBot="1" x14ac:dyDescent="0.5">
      <c r="A31" s="43">
        <v>1400</v>
      </c>
      <c r="B31" s="33">
        <v>26980</v>
      </c>
      <c r="C31" s="16">
        <v>12613</v>
      </c>
      <c r="D31" s="15">
        <v>4371</v>
      </c>
      <c r="E31" s="173">
        <v>2502</v>
      </c>
      <c r="F31" s="173">
        <v>2175</v>
      </c>
      <c r="G31" s="15">
        <v>314</v>
      </c>
      <c r="H31" s="16">
        <v>615</v>
      </c>
      <c r="I31" s="15">
        <v>587</v>
      </c>
      <c r="J31" s="16">
        <v>105</v>
      </c>
      <c r="K31" s="15">
        <v>3069</v>
      </c>
      <c r="L31" s="16">
        <v>629</v>
      </c>
      <c r="M31" s="178">
        <f t="shared" si="1"/>
        <v>1.0910708508573277</v>
      </c>
      <c r="N31" s="178">
        <f t="shared" si="1"/>
        <v>1.0674509140148951</v>
      </c>
      <c r="O31" s="178">
        <f t="shared" si="1"/>
        <v>1.077928483353884</v>
      </c>
      <c r="P31" s="178">
        <f t="shared" si="1"/>
        <v>1.1219730941704036</v>
      </c>
      <c r="Q31" s="178">
        <f>(F31+E31)/(F30+E30)</f>
        <v>1.1783824640967497</v>
      </c>
      <c r="R31" s="178">
        <f t="shared" si="3"/>
        <v>1.1672862453531598</v>
      </c>
      <c r="S31" s="178">
        <f t="shared" si="3"/>
        <v>1.2449392712550607</v>
      </c>
      <c r="T31" s="178">
        <f t="shared" si="3"/>
        <v>1.0280210157618213</v>
      </c>
      <c r="U31" s="178">
        <f t="shared" si="3"/>
        <v>1.3461538461538463</v>
      </c>
      <c r="V31" s="178">
        <f t="shared" si="3"/>
        <v>1.0571822252841887</v>
      </c>
      <c r="W31" s="178">
        <f t="shared" si="3"/>
        <v>1.0977312390924956</v>
      </c>
    </row>
    <row r="32" spans="1:23" ht="24" customHeight="1" thickBot="1" x14ac:dyDescent="0.5">
      <c r="A32" s="43">
        <v>1401</v>
      </c>
      <c r="B32" s="33">
        <v>27352.170000000002</v>
      </c>
      <c r="C32" s="16">
        <v>12754</v>
      </c>
      <c r="D32" s="15">
        <v>4449</v>
      </c>
      <c r="E32" s="173">
        <v>2525</v>
      </c>
      <c r="F32" s="173">
        <v>2220</v>
      </c>
      <c r="G32" s="15">
        <v>344</v>
      </c>
      <c r="H32" s="16">
        <v>626</v>
      </c>
      <c r="I32" s="15">
        <v>599</v>
      </c>
      <c r="J32" s="16">
        <v>107</v>
      </c>
      <c r="K32" s="15">
        <v>3092.1700000000005</v>
      </c>
      <c r="L32" s="16">
        <v>636</v>
      </c>
      <c r="M32" s="178">
        <f t="shared" ref="M32:M33" si="4">B32/B31</f>
        <v>1.0137942920681988</v>
      </c>
      <c r="N32" s="178">
        <f t="shared" ref="N32:N33" si="5">C32/C31</f>
        <v>1.011178942361056</v>
      </c>
      <c r="O32" s="178">
        <f t="shared" ref="O32:O33" si="6">D32/D31</f>
        <v>1.0178448867536032</v>
      </c>
      <c r="P32" s="178">
        <f t="shared" ref="P32:P33" si="7">E32/E31</f>
        <v>1.0091926458832934</v>
      </c>
      <c r="Q32" s="178">
        <f t="shared" ref="Q32:Q33" si="8">(F32+E32)/(F31+E31)</f>
        <v>1.0145392345520632</v>
      </c>
      <c r="R32" s="178">
        <f t="shared" ref="R32:R33" si="9">G32/G31</f>
        <v>1.0955414012738853</v>
      </c>
      <c r="S32" s="178">
        <f t="shared" ref="S32:S33" si="10">H32/H31</f>
        <v>1.0178861788617886</v>
      </c>
      <c r="T32" s="178">
        <f t="shared" ref="T32:T33" si="11">I32/I31</f>
        <v>1.020442930153322</v>
      </c>
      <c r="U32" s="178">
        <f t="shared" ref="U32:U33" si="12">J32/J31</f>
        <v>1.019047619047619</v>
      </c>
      <c r="V32" s="178">
        <f t="shared" ref="V32:V33" si="13">K32/K31</f>
        <v>1.0075496904529164</v>
      </c>
      <c r="W32" s="178">
        <f t="shared" ref="W32" si="14">L32/L31</f>
        <v>1.0111287758346581</v>
      </c>
    </row>
    <row r="33" spans="1:23" ht="24" customHeight="1" thickBot="1" x14ac:dyDescent="0.5">
      <c r="A33" s="43">
        <v>1402</v>
      </c>
      <c r="B33" s="33">
        <v>32606</v>
      </c>
      <c r="C33" s="16">
        <v>15691</v>
      </c>
      <c r="D33" s="15">
        <v>4908</v>
      </c>
      <c r="E33" s="173">
        <v>2998</v>
      </c>
      <c r="F33" s="173">
        <v>2705</v>
      </c>
      <c r="G33" s="15">
        <v>480</v>
      </c>
      <c r="H33" s="16">
        <v>836</v>
      </c>
      <c r="I33" s="15">
        <v>587</v>
      </c>
      <c r="J33" s="16">
        <v>105</v>
      </c>
      <c r="K33" s="15">
        <v>3377</v>
      </c>
      <c r="L33" s="16">
        <v>919</v>
      </c>
      <c r="M33" s="178">
        <f t="shared" si="4"/>
        <v>1.1920809208190795</v>
      </c>
      <c r="N33" s="178">
        <f t="shared" si="5"/>
        <v>1.2302806962521562</v>
      </c>
      <c r="O33" s="178">
        <f t="shared" si="6"/>
        <v>1.1031692515171949</v>
      </c>
      <c r="P33" s="178">
        <f t="shared" si="7"/>
        <v>1.1873267326732673</v>
      </c>
      <c r="Q33" s="178">
        <f t="shared" si="8"/>
        <v>1.2018967334035828</v>
      </c>
      <c r="R33" s="178">
        <f t="shared" si="9"/>
        <v>1.3953488372093024</v>
      </c>
      <c r="S33" s="178">
        <f t="shared" si="10"/>
        <v>1.3354632587859425</v>
      </c>
      <c r="T33" s="178">
        <f t="shared" si="11"/>
        <v>0.97996661101836391</v>
      </c>
      <c r="U33" s="178">
        <f t="shared" si="12"/>
        <v>0.98130841121495327</v>
      </c>
      <c r="V33" s="178">
        <f t="shared" si="13"/>
        <v>1.0921133055427092</v>
      </c>
      <c r="W33" s="178">
        <f>L33/L32</f>
        <v>1.4449685534591195</v>
      </c>
    </row>
    <row r="34" spans="1:23" ht="30.75" customHeight="1" thickBot="1" x14ac:dyDescent="0.25">
      <c r="A34" s="192" t="s">
        <v>121</v>
      </c>
      <c r="B34" s="188">
        <f>GEOMEAN(M4:M33)-1</f>
        <v>6.7389748001272842E-2</v>
      </c>
      <c r="C34" s="188">
        <f>GEOMEAN(N4:N33)-1</f>
        <v>5.4186627615902871E-2</v>
      </c>
      <c r="D34" s="188">
        <f t="shared" ref="D34" si="15">GEOMEAN(O4:O31)-1</f>
        <v>7.0550971739657298E-2</v>
      </c>
      <c r="E34" s="188" t="s">
        <v>52</v>
      </c>
      <c r="F34" s="188" t="s">
        <v>52</v>
      </c>
      <c r="G34" s="188">
        <f t="shared" ref="G34:L34" si="16">GEOMEAN(R4:R33)-1</f>
        <v>0.15727436448865739</v>
      </c>
      <c r="H34" s="188">
        <f t="shared" si="16"/>
        <v>0.16305108898496967</v>
      </c>
      <c r="I34" s="188">
        <f t="shared" si="16"/>
        <v>0.10070466062849182</v>
      </c>
      <c r="J34" s="188">
        <f t="shared" si="16"/>
        <v>0.10010617297294822</v>
      </c>
      <c r="K34" s="188">
        <f t="shared" si="16"/>
        <v>0.10699850899586805</v>
      </c>
      <c r="L34" s="188">
        <f t="shared" si="16"/>
        <v>0.25538571845486091</v>
      </c>
    </row>
    <row r="35" spans="1:23" ht="15.75" x14ac:dyDescent="0.4">
      <c r="A35" s="313" t="s">
        <v>142</v>
      </c>
      <c r="B35" s="314"/>
      <c r="C35" s="314"/>
      <c r="D35" s="314"/>
      <c r="E35" s="314"/>
      <c r="F35" s="314"/>
      <c r="G35" s="314"/>
      <c r="H35" s="314"/>
      <c r="I35" s="314"/>
      <c r="J35" s="314"/>
      <c r="K35" s="314"/>
      <c r="L35" s="314"/>
    </row>
    <row r="36" spans="1:23" ht="32.25" customHeight="1" x14ac:dyDescent="0.4">
      <c r="A36" s="315" t="s">
        <v>143</v>
      </c>
      <c r="B36" s="316"/>
      <c r="C36" s="316"/>
      <c r="D36" s="316"/>
      <c r="E36" s="316"/>
      <c r="F36" s="316"/>
      <c r="G36" s="316"/>
      <c r="H36" s="316"/>
      <c r="I36" s="316"/>
      <c r="J36" s="316"/>
      <c r="K36" s="316"/>
      <c r="L36" s="316"/>
    </row>
    <row r="37" spans="1:23" x14ac:dyDescent="0.2">
      <c r="A37" s="317"/>
      <c r="B37" s="317"/>
      <c r="C37" s="317"/>
      <c r="D37" s="317"/>
      <c r="E37" s="317"/>
      <c r="F37" s="317"/>
      <c r="G37" s="317"/>
      <c r="H37" s="317"/>
      <c r="I37" s="317"/>
      <c r="J37" s="317"/>
      <c r="K37" s="317"/>
      <c r="L37" s="317"/>
    </row>
  </sheetData>
  <mergeCells count="31">
    <mergeCell ref="A1:L1"/>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A35:L35"/>
    <mergeCell ref="A36:L36"/>
    <mergeCell ref="A37:L37"/>
    <mergeCell ref="E27:F27"/>
    <mergeCell ref="E28:F28"/>
    <mergeCell ref="E29:F29"/>
  </mergeCells>
  <phoneticPr fontId="0" type="noConversion"/>
  <printOptions horizontalCentered="1"/>
  <pageMargins left="0.39370078740157483" right="0.39370078740157483" top="0.39370078740157483" bottom="0" header="0" footer="0"/>
  <pageSetup paperSize="9" scale="9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3">
    <tabColor rgb="FF00B050"/>
  </sheetPr>
  <dimension ref="A1:I35"/>
  <sheetViews>
    <sheetView rightToLeft="1" view="pageBreakPreview" topLeftCell="A28" zoomScaleNormal="100" zoomScaleSheetLayoutView="100" workbookViewId="0">
      <selection activeCell="A35" sqref="A35:D35"/>
    </sheetView>
  </sheetViews>
  <sheetFormatPr defaultColWidth="14.7109375" defaultRowHeight="18" customHeight="1" x14ac:dyDescent="0.2"/>
  <cols>
    <col min="1" max="1" width="15.42578125" bestFit="1" customWidth="1"/>
    <col min="2" max="5" width="23.28515625" customWidth="1"/>
  </cols>
  <sheetData>
    <row r="1" spans="1:9" ht="24.75" thickBot="1" x14ac:dyDescent="0.25">
      <c r="A1" s="299" t="s">
        <v>139</v>
      </c>
      <c r="B1" s="300"/>
      <c r="C1" s="300"/>
      <c r="D1" s="300"/>
      <c r="E1" s="300"/>
      <c r="F1" s="3"/>
    </row>
    <row r="2" spans="1:9" ht="22.5" thickTop="1" thickBot="1" x14ac:dyDescent="0.25">
      <c r="A2" s="26" t="s">
        <v>46</v>
      </c>
      <c r="B2" s="71" t="s">
        <v>80</v>
      </c>
      <c r="C2" s="26" t="s">
        <v>36</v>
      </c>
      <c r="D2" s="26" t="s">
        <v>37</v>
      </c>
      <c r="E2" s="26" t="s">
        <v>25</v>
      </c>
    </row>
    <row r="3" spans="1:9" ht="24" customHeight="1" thickBot="1" x14ac:dyDescent="0.25">
      <c r="A3" s="36">
        <v>1372</v>
      </c>
      <c r="B3" s="44">
        <f>C3+D3+E3</f>
        <v>41853375</v>
      </c>
      <c r="C3" s="45">
        <v>25833635</v>
      </c>
      <c r="D3" s="46">
        <v>14935402</v>
      </c>
      <c r="E3" s="45">
        <v>1084338</v>
      </c>
    </row>
    <row r="4" spans="1:9" ht="24" customHeight="1" thickBot="1" x14ac:dyDescent="0.5">
      <c r="A4" s="36">
        <v>1373</v>
      </c>
      <c r="B4" s="44">
        <f t="shared" ref="B4:B9" si="0">C4+D4+E4</f>
        <v>34522443</v>
      </c>
      <c r="C4" s="45">
        <v>20567518</v>
      </c>
      <c r="D4" s="46">
        <v>12878828</v>
      </c>
      <c r="E4" s="45">
        <v>1076097</v>
      </c>
      <c r="F4" s="178">
        <f>B4/B3</f>
        <v>0.82484251270058861</v>
      </c>
      <c r="G4" s="178">
        <f t="shared" ref="G4:I19" si="1">C4/C3</f>
        <v>0.79615269008794154</v>
      </c>
      <c r="H4" s="178">
        <f>D4/D3</f>
        <v>0.86230206592363567</v>
      </c>
      <c r="I4" s="178">
        <f>E4/E3</f>
        <v>0.99239997122668389</v>
      </c>
    </row>
    <row r="5" spans="1:9" ht="24" customHeight="1" thickBot="1" x14ac:dyDescent="0.5">
      <c r="A5" s="36">
        <v>1374</v>
      </c>
      <c r="B5" s="44">
        <f t="shared" si="0"/>
        <v>34010449</v>
      </c>
      <c r="C5" s="45">
        <v>21116504</v>
      </c>
      <c r="D5" s="46">
        <v>12246266</v>
      </c>
      <c r="E5" s="45">
        <v>647679</v>
      </c>
      <c r="F5" s="178">
        <f t="shared" ref="F5:I31" si="2">B5/B4</f>
        <v>0.98516924193342859</v>
      </c>
      <c r="G5" s="178">
        <f t="shared" si="1"/>
        <v>1.0266918934992546</v>
      </c>
      <c r="H5" s="178">
        <f t="shared" si="1"/>
        <v>0.95088357418858305</v>
      </c>
      <c r="I5" s="178">
        <f t="shared" si="1"/>
        <v>0.60187789762447064</v>
      </c>
    </row>
    <row r="6" spans="1:9" ht="24" customHeight="1" thickBot="1" x14ac:dyDescent="0.5">
      <c r="A6" s="36">
        <v>1375</v>
      </c>
      <c r="B6" s="44">
        <f t="shared" si="0"/>
        <v>38547552</v>
      </c>
      <c r="C6" s="45">
        <v>23500134</v>
      </c>
      <c r="D6" s="46">
        <v>14406135</v>
      </c>
      <c r="E6" s="45">
        <v>641283</v>
      </c>
      <c r="F6" s="178">
        <f t="shared" si="2"/>
        <v>1.1334032079376546</v>
      </c>
      <c r="G6" s="178">
        <f t="shared" si="1"/>
        <v>1.1128799539923844</v>
      </c>
      <c r="H6" s="178">
        <f t="shared" si="1"/>
        <v>1.1763695970673835</v>
      </c>
      <c r="I6" s="178">
        <f t="shared" si="1"/>
        <v>0.99012473771729514</v>
      </c>
    </row>
    <row r="7" spans="1:9" ht="24" customHeight="1" thickBot="1" x14ac:dyDescent="0.5">
      <c r="A7" s="36">
        <v>1376</v>
      </c>
      <c r="B7" s="44">
        <f t="shared" si="0"/>
        <v>39918667</v>
      </c>
      <c r="C7" s="45">
        <v>24962957</v>
      </c>
      <c r="D7" s="46">
        <v>13945567</v>
      </c>
      <c r="E7" s="45">
        <v>1010143</v>
      </c>
      <c r="F7" s="178">
        <f t="shared" si="2"/>
        <v>1.0355694442023193</v>
      </c>
      <c r="G7" s="178">
        <f t="shared" si="1"/>
        <v>1.0622474322912372</v>
      </c>
      <c r="H7" s="178">
        <f t="shared" si="1"/>
        <v>0.96802973177746843</v>
      </c>
      <c r="I7" s="178">
        <f t="shared" si="1"/>
        <v>1.5751906724488252</v>
      </c>
    </row>
    <row r="8" spans="1:9" ht="24" customHeight="1" thickBot="1" x14ac:dyDescent="0.5">
      <c r="A8" s="36">
        <v>1377</v>
      </c>
      <c r="B8" s="44">
        <f t="shared" si="0"/>
        <v>43780905</v>
      </c>
      <c r="C8" s="45">
        <v>27281891</v>
      </c>
      <c r="D8" s="46">
        <v>15725735</v>
      </c>
      <c r="E8" s="45">
        <v>773279</v>
      </c>
      <c r="F8" s="178">
        <f t="shared" si="2"/>
        <v>1.0967526796423337</v>
      </c>
      <c r="G8" s="178">
        <f t="shared" si="1"/>
        <v>1.0928950043858987</v>
      </c>
      <c r="H8" s="178">
        <f t="shared" si="1"/>
        <v>1.1276511740254089</v>
      </c>
      <c r="I8" s="178">
        <f t="shared" si="1"/>
        <v>0.76551438756690882</v>
      </c>
    </row>
    <row r="9" spans="1:9" ht="24" customHeight="1" thickBot="1" x14ac:dyDescent="0.5">
      <c r="A9" s="36">
        <v>1378</v>
      </c>
      <c r="B9" s="44">
        <f t="shared" si="0"/>
        <v>51119757</v>
      </c>
      <c r="C9" s="45">
        <v>31417387</v>
      </c>
      <c r="D9" s="46">
        <v>18856943</v>
      </c>
      <c r="E9" s="45">
        <v>845427</v>
      </c>
      <c r="F9" s="178">
        <f t="shared" si="2"/>
        <v>1.1676267770161444</v>
      </c>
      <c r="G9" s="178">
        <f t="shared" si="1"/>
        <v>1.1515839206307217</v>
      </c>
      <c r="H9" s="178">
        <f t="shared" si="1"/>
        <v>1.1991136185367488</v>
      </c>
      <c r="I9" s="178">
        <f t="shared" si="1"/>
        <v>1.0933013828126719</v>
      </c>
    </row>
    <row r="10" spans="1:9" ht="24" customHeight="1" thickBot="1" x14ac:dyDescent="0.5">
      <c r="A10" s="36">
        <v>1379</v>
      </c>
      <c r="B10" s="44">
        <v>43395200</v>
      </c>
      <c r="C10" s="45">
        <v>26394263</v>
      </c>
      <c r="D10" s="46">
        <v>16270238</v>
      </c>
      <c r="E10" s="45">
        <v>730699</v>
      </c>
      <c r="F10" s="178">
        <f t="shared" si="2"/>
        <v>0.84889292411933803</v>
      </c>
      <c r="G10" s="178">
        <f t="shared" si="1"/>
        <v>0.84011642979729662</v>
      </c>
      <c r="H10" s="178">
        <f t="shared" si="1"/>
        <v>0.86282479615068042</v>
      </c>
      <c r="I10" s="178">
        <f t="shared" si="1"/>
        <v>0.86429579372317189</v>
      </c>
    </row>
    <row r="11" spans="1:9" ht="24" customHeight="1" thickBot="1" x14ac:dyDescent="0.5">
      <c r="A11" s="36">
        <v>1380</v>
      </c>
      <c r="B11" s="44">
        <v>46017875</v>
      </c>
      <c r="C11" s="45">
        <v>28252704</v>
      </c>
      <c r="D11" s="46">
        <v>16918528</v>
      </c>
      <c r="E11" s="45">
        <v>846643</v>
      </c>
      <c r="F11" s="178">
        <f t="shared" si="2"/>
        <v>1.0604369838138781</v>
      </c>
      <c r="G11" s="178">
        <f t="shared" si="1"/>
        <v>1.0704107934364373</v>
      </c>
      <c r="H11" s="178">
        <f t="shared" si="1"/>
        <v>1.0398451454735942</v>
      </c>
      <c r="I11" s="178">
        <f t="shared" si="1"/>
        <v>1.1586754600731628</v>
      </c>
    </row>
    <row r="12" spans="1:9" ht="24" customHeight="1" thickBot="1" x14ac:dyDescent="0.5">
      <c r="A12" s="36">
        <v>1381</v>
      </c>
      <c r="B12" s="44">
        <v>47102715</v>
      </c>
      <c r="C12" s="45">
        <v>28971219</v>
      </c>
      <c r="D12" s="46">
        <v>17224867</v>
      </c>
      <c r="E12" s="45">
        <v>906629</v>
      </c>
      <c r="F12" s="178">
        <f t="shared" si="2"/>
        <v>1.0235743175885457</v>
      </c>
      <c r="G12" s="178">
        <f t="shared" si="1"/>
        <v>1.0254317250483351</v>
      </c>
      <c r="H12" s="178">
        <f t="shared" si="1"/>
        <v>1.0181067170855527</v>
      </c>
      <c r="I12" s="178">
        <f t="shared" si="1"/>
        <v>1.0708515867963238</v>
      </c>
    </row>
    <row r="13" spans="1:9" ht="24" customHeight="1" thickBot="1" x14ac:dyDescent="0.5">
      <c r="A13" s="36">
        <v>1382</v>
      </c>
      <c r="B13" s="44">
        <v>50708983</v>
      </c>
      <c r="C13" s="45">
        <v>30620071</v>
      </c>
      <c r="D13" s="46">
        <v>19102562</v>
      </c>
      <c r="E13" s="45">
        <v>986350</v>
      </c>
      <c r="F13" s="178">
        <f t="shared" si="2"/>
        <v>1.0765617863004286</v>
      </c>
      <c r="G13" s="178">
        <f t="shared" si="1"/>
        <v>1.0569134491717453</v>
      </c>
      <c r="H13" s="178">
        <f t="shared" si="1"/>
        <v>1.1090107110841552</v>
      </c>
      <c r="I13" s="178">
        <f t="shared" si="1"/>
        <v>1.0879312265546326</v>
      </c>
    </row>
    <row r="14" spans="1:9" ht="24" customHeight="1" thickBot="1" x14ac:dyDescent="0.5">
      <c r="A14" s="36">
        <v>1383</v>
      </c>
      <c r="B14" s="47">
        <v>54033929</v>
      </c>
      <c r="C14" s="45">
        <v>31730847</v>
      </c>
      <c r="D14" s="48">
        <v>20960957</v>
      </c>
      <c r="E14" s="45">
        <v>1342125</v>
      </c>
      <c r="F14" s="178">
        <f t="shared" si="2"/>
        <v>1.0655691714424642</v>
      </c>
      <c r="G14" s="178">
        <f t="shared" si="1"/>
        <v>1.0362760752579574</v>
      </c>
      <c r="H14" s="178">
        <f t="shared" si="1"/>
        <v>1.0972851180904426</v>
      </c>
      <c r="I14" s="178">
        <f t="shared" si="1"/>
        <v>1.360698535002788</v>
      </c>
    </row>
    <row r="15" spans="1:9" ht="24" customHeight="1" thickBot="1" x14ac:dyDescent="0.5">
      <c r="A15" s="37">
        <v>1384</v>
      </c>
      <c r="B15" s="44">
        <v>53141100</v>
      </c>
      <c r="C15" s="45">
        <v>30068847</v>
      </c>
      <c r="D15" s="46">
        <v>21720046</v>
      </c>
      <c r="E15" s="45">
        <v>1352207</v>
      </c>
      <c r="F15" s="178">
        <f t="shared" si="2"/>
        <v>0.98347651158219496</v>
      </c>
      <c r="G15" s="178">
        <f t="shared" si="1"/>
        <v>0.94762194655566556</v>
      </c>
      <c r="H15" s="178">
        <f t="shared" si="1"/>
        <v>1.0362144247516942</v>
      </c>
      <c r="I15" s="178">
        <f t="shared" si="1"/>
        <v>1.0075119679612554</v>
      </c>
    </row>
    <row r="16" spans="1:9" ht="24" customHeight="1" thickBot="1" x14ac:dyDescent="0.5">
      <c r="A16" s="37">
        <v>1385</v>
      </c>
      <c r="B16" s="44">
        <v>53770253</v>
      </c>
      <c r="C16" s="45">
        <v>29851884</v>
      </c>
      <c r="D16" s="46">
        <v>22548149</v>
      </c>
      <c r="E16" s="45">
        <v>1370220</v>
      </c>
      <c r="F16" s="178">
        <f t="shared" si="2"/>
        <v>1.0118392919980956</v>
      </c>
      <c r="G16" s="178">
        <f t="shared" si="1"/>
        <v>0.99278445894516676</v>
      </c>
      <c r="H16" s="178">
        <f t="shared" si="1"/>
        <v>1.0381262083883247</v>
      </c>
      <c r="I16" s="178">
        <f t="shared" si="1"/>
        <v>1.0133211852918969</v>
      </c>
    </row>
    <row r="17" spans="1:9" ht="24" customHeight="1" thickBot="1" x14ac:dyDescent="0.5">
      <c r="A17" s="37">
        <v>1386</v>
      </c>
      <c r="B17" s="44">
        <v>52958413</v>
      </c>
      <c r="C17" s="45">
        <v>28129645</v>
      </c>
      <c r="D17" s="46">
        <v>23389779</v>
      </c>
      <c r="E17" s="45">
        <v>1438989</v>
      </c>
      <c r="F17" s="178">
        <f t="shared" si="2"/>
        <v>0.98490168904356834</v>
      </c>
      <c r="G17" s="178">
        <f t="shared" si="1"/>
        <v>0.94230719240366878</v>
      </c>
      <c r="H17" s="178">
        <f t="shared" si="1"/>
        <v>1.0373259020064129</v>
      </c>
      <c r="I17" s="178">
        <f t="shared" si="1"/>
        <v>1.0501882909313833</v>
      </c>
    </row>
    <row r="18" spans="1:9" ht="24" customHeight="1" thickBot="1" x14ac:dyDescent="0.5">
      <c r="A18" s="38">
        <v>1387</v>
      </c>
      <c r="B18" s="44">
        <v>49295802</v>
      </c>
      <c r="C18" s="45">
        <v>25661736</v>
      </c>
      <c r="D18" s="46">
        <v>22169664</v>
      </c>
      <c r="E18" s="45">
        <v>1464402</v>
      </c>
      <c r="F18" s="178">
        <f t="shared" si="2"/>
        <v>0.93083986485773285</v>
      </c>
      <c r="G18" s="178">
        <f t="shared" si="1"/>
        <v>0.91226661410053345</v>
      </c>
      <c r="H18" s="178">
        <f t="shared" si="1"/>
        <v>0.9478355481682833</v>
      </c>
      <c r="I18" s="178">
        <f t="shared" si="1"/>
        <v>1.0176603156799671</v>
      </c>
    </row>
    <row r="19" spans="1:9" ht="24" customHeight="1" thickBot="1" x14ac:dyDescent="0.5">
      <c r="A19" s="38">
        <v>1388</v>
      </c>
      <c r="B19" s="44">
        <v>49023235</v>
      </c>
      <c r="C19" s="45">
        <v>24904007</v>
      </c>
      <c r="D19" s="46">
        <v>22600904</v>
      </c>
      <c r="E19" s="45">
        <v>1518324</v>
      </c>
      <c r="F19" s="178">
        <f t="shared" si="2"/>
        <v>0.99447078678220913</v>
      </c>
      <c r="G19" s="178">
        <f t="shared" si="1"/>
        <v>0.97047241854565103</v>
      </c>
      <c r="H19" s="178">
        <f t="shared" si="1"/>
        <v>1.0194518058550639</v>
      </c>
      <c r="I19" s="178">
        <f t="shared" si="1"/>
        <v>1.0368218562935587</v>
      </c>
    </row>
    <row r="20" spans="1:9" ht="24" customHeight="1" thickBot="1" x14ac:dyDescent="0.5">
      <c r="A20" s="38">
        <v>1389</v>
      </c>
      <c r="B20" s="44">
        <v>67680677</v>
      </c>
      <c r="C20" s="45">
        <v>33693314</v>
      </c>
      <c r="D20" s="46">
        <v>31784972</v>
      </c>
      <c r="E20" s="45">
        <v>2202391</v>
      </c>
      <c r="F20" s="178">
        <f t="shared" si="2"/>
        <v>1.3805836558929658</v>
      </c>
      <c r="G20" s="178">
        <f t="shared" si="2"/>
        <v>1.3529274224826551</v>
      </c>
      <c r="H20" s="178">
        <f t="shared" si="2"/>
        <v>1.4063584359280497</v>
      </c>
      <c r="I20" s="178">
        <f t="shared" si="2"/>
        <v>1.4505408595266887</v>
      </c>
    </row>
    <row r="21" spans="1:9" ht="24" customHeight="1" thickBot="1" x14ac:dyDescent="0.5">
      <c r="A21" s="38">
        <v>1390</v>
      </c>
      <c r="B21" s="44">
        <v>55480623</v>
      </c>
      <c r="C21" s="45">
        <v>25951580</v>
      </c>
      <c r="D21" s="46">
        <v>27599787</v>
      </c>
      <c r="E21" s="45">
        <v>1929256</v>
      </c>
      <c r="F21" s="178">
        <f t="shared" si="2"/>
        <v>0.81974095796943636</v>
      </c>
      <c r="G21" s="178">
        <f t="shared" si="2"/>
        <v>0.77022936954198096</v>
      </c>
      <c r="H21" s="178">
        <f t="shared" si="2"/>
        <v>0.86832818352018681</v>
      </c>
      <c r="I21" s="178">
        <f t="shared" si="2"/>
        <v>0.87598251173383834</v>
      </c>
    </row>
    <row r="22" spans="1:9" ht="24" customHeight="1" thickBot="1" x14ac:dyDescent="0.5">
      <c r="A22" s="38">
        <v>1391</v>
      </c>
      <c r="B22" s="44">
        <v>81630044</v>
      </c>
      <c r="C22" s="45">
        <v>36691600</v>
      </c>
      <c r="D22" s="46">
        <v>42175610</v>
      </c>
      <c r="E22" s="45">
        <v>2762834</v>
      </c>
      <c r="F22" s="178">
        <f t="shared" si="2"/>
        <v>1.471325294959287</v>
      </c>
      <c r="G22" s="178">
        <f t="shared" si="2"/>
        <v>1.4138484053764742</v>
      </c>
      <c r="H22" s="178">
        <f t="shared" si="2"/>
        <v>1.5281136046448474</v>
      </c>
      <c r="I22" s="178">
        <f t="shared" si="2"/>
        <v>1.4320722599800131</v>
      </c>
    </row>
    <row r="23" spans="1:9" ht="24" customHeight="1" thickBot="1" x14ac:dyDescent="0.5">
      <c r="A23" s="38">
        <v>1392</v>
      </c>
      <c r="B23" s="44">
        <v>64875714</v>
      </c>
      <c r="C23" s="45">
        <v>27056008</v>
      </c>
      <c r="D23" s="46">
        <v>35604210</v>
      </c>
      <c r="E23" s="45">
        <v>2215496</v>
      </c>
      <c r="F23" s="178">
        <f t="shared" si="2"/>
        <v>0.79475289759736012</v>
      </c>
      <c r="G23" s="178">
        <f t="shared" si="2"/>
        <v>0.73738970227518019</v>
      </c>
      <c r="H23" s="178">
        <f t="shared" si="2"/>
        <v>0.8441895683310805</v>
      </c>
      <c r="I23" s="178">
        <f t="shared" si="2"/>
        <v>0.80189254946189314</v>
      </c>
    </row>
    <row r="24" spans="1:9" ht="24" customHeight="1" thickBot="1" x14ac:dyDescent="0.5">
      <c r="A24" s="174" t="s">
        <v>113</v>
      </c>
      <c r="B24" s="44">
        <v>58293656</v>
      </c>
      <c r="C24" s="45">
        <v>23244744</v>
      </c>
      <c r="D24" s="46">
        <v>32985351</v>
      </c>
      <c r="E24" s="45">
        <v>2063561</v>
      </c>
      <c r="F24" s="178">
        <f t="shared" si="2"/>
        <v>0.89854357518130745</v>
      </c>
      <c r="G24" s="178">
        <f t="shared" si="2"/>
        <v>0.85913428174622064</v>
      </c>
      <c r="H24" s="178">
        <f t="shared" si="2"/>
        <v>0.92644524341362999</v>
      </c>
      <c r="I24" s="178">
        <f t="shared" si="2"/>
        <v>0.93142167713234414</v>
      </c>
    </row>
    <row r="25" spans="1:9" ht="24" customHeight="1" thickBot="1" x14ac:dyDescent="0.5">
      <c r="A25" s="174" t="s">
        <v>114</v>
      </c>
      <c r="B25" s="44">
        <v>54226458</v>
      </c>
      <c r="C25" s="45">
        <v>22137952</v>
      </c>
      <c r="D25" s="46">
        <v>30069099</v>
      </c>
      <c r="E25" s="45">
        <v>2019407</v>
      </c>
      <c r="F25" s="178">
        <f t="shared" si="2"/>
        <v>0.93022914877735585</v>
      </c>
      <c r="G25" s="178">
        <f t="shared" si="2"/>
        <v>0.95238527901189185</v>
      </c>
      <c r="H25" s="178">
        <f t="shared" si="2"/>
        <v>0.91158948103962878</v>
      </c>
      <c r="I25" s="178">
        <f t="shared" si="2"/>
        <v>0.97860300713184634</v>
      </c>
    </row>
    <row r="26" spans="1:9" ht="24" customHeight="1" thickBot="1" x14ac:dyDescent="0.5">
      <c r="A26" s="174" t="s">
        <v>115</v>
      </c>
      <c r="B26" s="44">
        <v>51368996</v>
      </c>
      <c r="C26" s="45">
        <v>20992836</v>
      </c>
      <c r="D26" s="46">
        <v>28371249</v>
      </c>
      <c r="E26" s="45">
        <v>2004911</v>
      </c>
      <c r="F26" s="178">
        <f t="shared" si="2"/>
        <v>0.94730502220890034</v>
      </c>
      <c r="G26" s="178">
        <f t="shared" si="2"/>
        <v>0.94827362531095916</v>
      </c>
      <c r="H26" s="178">
        <f t="shared" si="2"/>
        <v>0.94353505570619189</v>
      </c>
      <c r="I26" s="178">
        <f t="shared" si="2"/>
        <v>0.99282165507002795</v>
      </c>
    </row>
    <row r="27" spans="1:9" ht="24" customHeight="1" thickBot="1" x14ac:dyDescent="0.5">
      <c r="A27" s="174" t="s">
        <v>116</v>
      </c>
      <c r="B27" s="44">
        <v>51354382</v>
      </c>
      <c r="C27" s="45">
        <v>20302951</v>
      </c>
      <c r="D27" s="46">
        <v>29154631</v>
      </c>
      <c r="E27" s="45">
        <v>1896800</v>
      </c>
      <c r="F27" s="178">
        <f t="shared" si="2"/>
        <v>0.99971550933173781</v>
      </c>
      <c r="G27" s="178">
        <f t="shared" si="2"/>
        <v>0.96713712239737404</v>
      </c>
      <c r="H27" s="178">
        <f t="shared" si="2"/>
        <v>1.0276118263246006</v>
      </c>
      <c r="I27" s="178">
        <f t="shared" si="2"/>
        <v>0.94607690815203271</v>
      </c>
    </row>
    <row r="28" spans="1:9" ht="24" customHeight="1" thickBot="1" x14ac:dyDescent="0.5">
      <c r="A28" s="174" t="s">
        <v>117</v>
      </c>
      <c r="B28" s="44">
        <v>67836172</v>
      </c>
      <c r="C28" s="45">
        <v>38027596</v>
      </c>
      <c r="D28" s="46">
        <v>28014325</v>
      </c>
      <c r="E28" s="45">
        <v>1794251</v>
      </c>
      <c r="F28" s="178">
        <f t="shared" si="2"/>
        <v>1.3209422323493252</v>
      </c>
      <c r="G28" s="178">
        <f t="shared" si="2"/>
        <v>1.873008312929485</v>
      </c>
      <c r="H28" s="178">
        <f t="shared" si="2"/>
        <v>0.96088765452047742</v>
      </c>
      <c r="I28" s="178">
        <f t="shared" si="2"/>
        <v>0.94593578658793753</v>
      </c>
    </row>
    <row r="29" spans="1:9" ht="24" customHeight="1" thickBot="1" x14ac:dyDescent="0.5">
      <c r="A29" s="174" t="s">
        <v>118</v>
      </c>
      <c r="B29" s="121">
        <v>68235952</v>
      </c>
      <c r="C29" s="122">
        <v>39089294</v>
      </c>
      <c r="D29" s="123">
        <v>27537327</v>
      </c>
      <c r="E29" s="122">
        <v>1609331</v>
      </c>
      <c r="F29" s="178">
        <f t="shared" si="2"/>
        <v>1.0058933160320427</v>
      </c>
      <c r="G29" s="178">
        <f t="shared" si="2"/>
        <v>1.0279191458750114</v>
      </c>
      <c r="H29" s="178">
        <f t="shared" si="2"/>
        <v>0.98297306824276509</v>
      </c>
      <c r="I29" s="178">
        <f t="shared" si="2"/>
        <v>0.89693749648181886</v>
      </c>
    </row>
    <row r="30" spans="1:9" ht="24" customHeight="1" thickBot="1" x14ac:dyDescent="0.5">
      <c r="A30" s="174" t="s">
        <v>119</v>
      </c>
      <c r="B30" s="44">
        <v>61988444</v>
      </c>
      <c r="C30" s="45">
        <v>38103583</v>
      </c>
      <c r="D30" s="46">
        <v>22706335</v>
      </c>
      <c r="E30" s="45">
        <v>1178526</v>
      </c>
      <c r="F30" s="178">
        <f t="shared" si="2"/>
        <v>0.90844257584330323</v>
      </c>
      <c r="G30" s="178">
        <f t="shared" si="2"/>
        <v>0.97478309534063212</v>
      </c>
      <c r="H30" s="178">
        <f t="shared" si="2"/>
        <v>0.82456568860151169</v>
      </c>
      <c r="I30" s="178">
        <f t="shared" si="2"/>
        <v>0.73230802115910276</v>
      </c>
    </row>
    <row r="31" spans="1:9" ht="24" customHeight="1" thickBot="1" x14ac:dyDescent="0.5">
      <c r="A31" s="174" t="s">
        <v>120</v>
      </c>
      <c r="B31" s="44">
        <v>69531817</v>
      </c>
      <c r="C31" s="45">
        <v>42000442</v>
      </c>
      <c r="D31" s="46">
        <v>26314511</v>
      </c>
      <c r="E31" s="45">
        <v>1216864</v>
      </c>
      <c r="F31" s="178">
        <f t="shared" si="2"/>
        <v>1.1216899878951632</v>
      </c>
      <c r="G31" s="178">
        <f t="shared" si="2"/>
        <v>1.1022701460909856</v>
      </c>
      <c r="H31" s="178">
        <f t="shared" si="2"/>
        <v>1.1589061378685728</v>
      </c>
      <c r="I31" s="178">
        <f t="shared" si="2"/>
        <v>1.0325304660228116</v>
      </c>
    </row>
    <row r="32" spans="1:9" ht="24" customHeight="1" thickBot="1" x14ac:dyDescent="0.5">
      <c r="A32" s="174" t="s">
        <v>147</v>
      </c>
      <c r="B32" s="44">
        <v>75437886</v>
      </c>
      <c r="C32" s="45">
        <v>43529875</v>
      </c>
      <c r="D32" s="46">
        <v>29960478</v>
      </c>
      <c r="E32" s="45">
        <v>1947533</v>
      </c>
      <c r="F32" s="178">
        <f t="shared" ref="F32:F33" si="3">B32/B31</f>
        <v>1.0849405244220787</v>
      </c>
      <c r="G32" s="178">
        <f t="shared" ref="G32:G33" si="4">C32/C31</f>
        <v>1.0364146882073288</v>
      </c>
      <c r="H32" s="178">
        <f t="shared" ref="H32:H33" si="5">D32/D31</f>
        <v>1.1385534772050296</v>
      </c>
      <c r="I32" s="178">
        <f t="shared" ref="I32:I33" si="6">E32/E31</f>
        <v>1.6004524745575512</v>
      </c>
    </row>
    <row r="33" spans="1:9" ht="24" customHeight="1" thickBot="1" x14ac:dyDescent="0.5">
      <c r="A33" s="174" t="s">
        <v>148</v>
      </c>
      <c r="B33" s="44">
        <v>77210002</v>
      </c>
      <c r="C33" s="45">
        <v>42852554</v>
      </c>
      <c r="D33" s="46">
        <v>33154331</v>
      </c>
      <c r="E33" s="45">
        <v>1203117</v>
      </c>
      <c r="F33" s="178">
        <f t="shared" si="3"/>
        <v>1.0234910612420927</v>
      </c>
      <c r="G33" s="178">
        <f t="shared" si="4"/>
        <v>0.98444008855986842</v>
      </c>
      <c r="H33" s="178">
        <f t="shared" si="5"/>
        <v>1.1066022044107573</v>
      </c>
      <c r="I33" s="178">
        <f t="shared" si="6"/>
        <v>0.61776462837856916</v>
      </c>
    </row>
    <row r="34" spans="1:9" ht="24" customHeight="1" thickBot="1" x14ac:dyDescent="0.6">
      <c r="A34" s="179" t="s">
        <v>121</v>
      </c>
      <c r="B34" s="180">
        <f>GEOMEAN(F4:F33)-1</f>
        <v>2.0621632865059691E-2</v>
      </c>
      <c r="C34" s="180">
        <f>GEOMEAN(G4:G33)-1</f>
        <v>1.7012692561244602E-2</v>
      </c>
      <c r="D34" s="180">
        <f>GEOMEAN(H4:H33)-1</f>
        <v>2.6937733519563078E-2</v>
      </c>
      <c r="E34" s="180">
        <f>GEOMEAN(I4:I33)-1</f>
        <v>3.4708771453146881E-3</v>
      </c>
    </row>
    <row r="35" spans="1:9" ht="84" customHeight="1" x14ac:dyDescent="0.2">
      <c r="A35" s="320" t="s">
        <v>67</v>
      </c>
      <c r="B35" s="320"/>
      <c r="C35" s="320"/>
      <c r="D35" s="320"/>
      <c r="E35" s="320"/>
    </row>
  </sheetData>
  <mergeCells count="2">
    <mergeCell ref="A1:E1"/>
    <mergeCell ref="A35:E35"/>
  </mergeCells>
  <phoneticPr fontId="0" type="noConversion"/>
  <printOptions horizontalCentered="1"/>
  <pageMargins left="0.39370078740157483" right="0.39370078740157483" top="0.39370078740157483" bottom="0" header="0" footer="0"/>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4">
    <tabColor rgb="FF00B050"/>
  </sheetPr>
  <dimension ref="A1:H38"/>
  <sheetViews>
    <sheetView rightToLeft="1" view="pageBreakPreview" topLeftCell="A19" zoomScale="79" zoomScaleNormal="100" zoomScaleSheetLayoutView="79" workbookViewId="0">
      <selection activeCell="A35" sqref="A35:D35"/>
    </sheetView>
  </sheetViews>
  <sheetFormatPr defaultColWidth="15.7109375" defaultRowHeight="18" customHeight="1" x14ac:dyDescent="0.2"/>
  <cols>
    <col min="1" max="1" width="15.7109375" customWidth="1"/>
    <col min="2" max="3" width="35" customWidth="1"/>
    <col min="4" max="4" width="28.42578125" customWidth="1"/>
    <col min="5" max="5" width="28.7109375" customWidth="1"/>
    <col min="6" max="6" width="13.5703125" customWidth="1"/>
    <col min="7" max="7" width="15.7109375" customWidth="1"/>
    <col min="8" max="8" width="15.7109375" style="7" customWidth="1"/>
  </cols>
  <sheetData>
    <row r="1" spans="1:8" ht="20.25" customHeight="1" thickBot="1" x14ac:dyDescent="0.25">
      <c r="A1" s="284" t="s">
        <v>140</v>
      </c>
      <c r="B1" s="284"/>
      <c r="C1" s="284"/>
      <c r="D1" s="284"/>
    </row>
    <row r="2" spans="1:8" ht="22.5" thickTop="1" thickBot="1" x14ac:dyDescent="0.25">
      <c r="A2" s="26" t="s">
        <v>45</v>
      </c>
      <c r="B2" s="26" t="s">
        <v>34</v>
      </c>
      <c r="C2" s="71" t="s">
        <v>61</v>
      </c>
      <c r="D2" s="148" t="s">
        <v>35</v>
      </c>
      <c r="E2" s="91"/>
      <c r="F2" s="12"/>
      <c r="G2" s="91"/>
      <c r="H2" s="90"/>
    </row>
    <row r="3" spans="1:8" ht="24" customHeight="1" thickBot="1" x14ac:dyDescent="0.25">
      <c r="A3" s="18">
        <v>1372</v>
      </c>
      <c r="B3" s="49">
        <v>1011060</v>
      </c>
      <c r="C3" s="50">
        <v>87562.796000000002</v>
      </c>
      <c r="D3" s="49">
        <v>86604.945304927503</v>
      </c>
      <c r="E3" s="149"/>
      <c r="F3" s="12"/>
      <c r="H3" s="7">
        <v>1372</v>
      </c>
    </row>
    <row r="4" spans="1:8" ht="24" customHeight="1" thickBot="1" x14ac:dyDescent="0.5">
      <c r="A4" s="18">
        <v>1373</v>
      </c>
      <c r="B4" s="49">
        <v>911328</v>
      </c>
      <c r="C4" s="50">
        <v>80972.123999999996</v>
      </c>
      <c r="D4" s="49">
        <v>88850.692615611508</v>
      </c>
      <c r="E4" s="178">
        <f>B4/B3</f>
        <v>0.90135896979407748</v>
      </c>
      <c r="F4" s="178">
        <f>C4/C3</f>
        <v>0.92473205172662598</v>
      </c>
      <c r="G4" s="178">
        <f>D4/D3</f>
        <v>1.0259309361928115</v>
      </c>
      <c r="H4" s="7">
        <v>1373</v>
      </c>
    </row>
    <row r="5" spans="1:8" ht="24" customHeight="1" thickBot="1" x14ac:dyDescent="0.5">
      <c r="A5" s="18">
        <v>1374</v>
      </c>
      <c r="B5" s="49">
        <v>882431</v>
      </c>
      <c r="C5" s="50">
        <v>129030.28200000001</v>
      </c>
      <c r="D5" s="49">
        <v>146221.38388157263</v>
      </c>
      <c r="E5" s="178">
        <f t="shared" ref="E5:G31" si="0">B5/B4</f>
        <v>0.96829132869833912</v>
      </c>
      <c r="F5" s="178">
        <f t="shared" si="0"/>
        <v>1.593514849628991</v>
      </c>
      <c r="G5" s="178">
        <f t="shared" si="0"/>
        <v>1.6456977382738016</v>
      </c>
      <c r="H5" s="7">
        <v>1374</v>
      </c>
    </row>
    <row r="6" spans="1:8" ht="24" customHeight="1" thickBot="1" x14ac:dyDescent="0.5">
      <c r="A6" s="18">
        <v>1375</v>
      </c>
      <c r="B6" s="49">
        <v>969827</v>
      </c>
      <c r="C6" s="50">
        <v>229230.024</v>
      </c>
      <c r="D6" s="49">
        <v>236361.76761422399</v>
      </c>
      <c r="E6" s="178">
        <f t="shared" si="0"/>
        <v>1.0990400382579488</v>
      </c>
      <c r="F6" s="178">
        <f t="shared" si="0"/>
        <v>1.7765598931264832</v>
      </c>
      <c r="G6" s="178">
        <f t="shared" si="0"/>
        <v>1.6164651252764624</v>
      </c>
      <c r="H6" s="7">
        <v>1375</v>
      </c>
    </row>
    <row r="7" spans="1:8" ht="24" customHeight="1" thickBot="1" x14ac:dyDescent="0.5">
      <c r="A7" s="18">
        <v>1376</v>
      </c>
      <c r="B7" s="49">
        <v>974924</v>
      </c>
      <c r="C7" s="50">
        <v>334386.42700000003</v>
      </c>
      <c r="D7" s="49">
        <v>342987.17335915414</v>
      </c>
      <c r="E7" s="178">
        <f t="shared" si="0"/>
        <v>1.0052555765100373</v>
      </c>
      <c r="F7" s="178">
        <f t="shared" si="0"/>
        <v>1.4587374776002293</v>
      </c>
      <c r="G7" s="178">
        <f t="shared" si="0"/>
        <v>1.4511110524395721</v>
      </c>
      <c r="H7" s="7">
        <v>1376</v>
      </c>
    </row>
    <row r="8" spans="1:8" ht="24" customHeight="1" thickBot="1" x14ac:dyDescent="0.5">
      <c r="A8" s="18">
        <v>1377</v>
      </c>
      <c r="B8" s="49">
        <v>1096412</v>
      </c>
      <c r="C8" s="50">
        <v>448589.20400000003</v>
      </c>
      <c r="D8" s="49">
        <v>409142.91707861645</v>
      </c>
      <c r="E8" s="178">
        <f t="shared" si="0"/>
        <v>1.1246127903303231</v>
      </c>
      <c r="F8" s="178">
        <f t="shared" si="0"/>
        <v>1.3415293438330858</v>
      </c>
      <c r="G8" s="178">
        <f t="shared" si="0"/>
        <v>1.1928811012713536</v>
      </c>
      <c r="H8" s="7">
        <v>1377</v>
      </c>
    </row>
    <row r="9" spans="1:8" ht="24" customHeight="1" thickBot="1" x14ac:dyDescent="0.5">
      <c r="A9" s="18">
        <v>1378</v>
      </c>
      <c r="B9" s="49">
        <v>1285383</v>
      </c>
      <c r="C9" s="50">
        <v>649538.02899999998</v>
      </c>
      <c r="D9" s="49">
        <v>505326.45055987209</v>
      </c>
      <c r="E9" s="178">
        <f t="shared" si="0"/>
        <v>1.1723540056110295</v>
      </c>
      <c r="F9" s="178">
        <f t="shared" si="0"/>
        <v>1.4479573364855207</v>
      </c>
      <c r="G9" s="178">
        <f t="shared" si="0"/>
        <v>1.2350854175065042</v>
      </c>
      <c r="H9" s="7">
        <v>1378</v>
      </c>
    </row>
    <row r="10" spans="1:8" ht="24" customHeight="1" thickBot="1" x14ac:dyDescent="0.5">
      <c r="A10" s="18">
        <v>1379</v>
      </c>
      <c r="B10" s="49">
        <v>1114702</v>
      </c>
      <c r="C10" s="50">
        <v>671040.04700000002</v>
      </c>
      <c r="D10" s="49">
        <v>601990.52930738439</v>
      </c>
      <c r="E10" s="178">
        <f t="shared" si="0"/>
        <v>0.86721389655845771</v>
      </c>
      <c r="F10" s="178">
        <f t="shared" si="0"/>
        <v>1.0331035552038479</v>
      </c>
      <c r="G10" s="178">
        <f t="shared" si="0"/>
        <v>1.1912903602026257</v>
      </c>
      <c r="H10" s="7">
        <v>1379</v>
      </c>
    </row>
    <row r="11" spans="1:8" ht="24" customHeight="1" thickBot="1" x14ac:dyDescent="0.5">
      <c r="A11" s="18">
        <v>1380</v>
      </c>
      <c r="B11" s="49">
        <v>1080720</v>
      </c>
      <c r="C11" s="50">
        <v>766314.79224700015</v>
      </c>
      <c r="D11" s="49">
        <v>709078.01488544676</v>
      </c>
      <c r="E11" s="178">
        <f t="shared" si="0"/>
        <v>0.96951472232040492</v>
      </c>
      <c r="F11" s="178">
        <f t="shared" si="0"/>
        <v>1.1419807143745626</v>
      </c>
      <c r="G11" s="178">
        <f t="shared" si="0"/>
        <v>1.1778889872258804</v>
      </c>
      <c r="H11" s="7">
        <v>1380</v>
      </c>
    </row>
    <row r="12" spans="1:8" ht="24" customHeight="1" thickBot="1" x14ac:dyDescent="0.5">
      <c r="A12" s="18">
        <v>1381</v>
      </c>
      <c r="B12" s="49">
        <v>1098809</v>
      </c>
      <c r="C12" s="50">
        <v>991156.31407999992</v>
      </c>
      <c r="D12" s="49">
        <v>902027.84476646979</v>
      </c>
      <c r="E12" s="178">
        <f t="shared" si="0"/>
        <v>1.0167379154637648</v>
      </c>
      <c r="F12" s="178">
        <f t="shared" si="0"/>
        <v>1.2934062138794371</v>
      </c>
      <c r="G12" s="178">
        <f t="shared" si="0"/>
        <v>1.2721136825997834</v>
      </c>
      <c r="H12" s="7">
        <v>1381</v>
      </c>
    </row>
    <row r="13" spans="1:8" ht="24" customHeight="1" thickBot="1" x14ac:dyDescent="0.5">
      <c r="A13" s="18">
        <v>1382</v>
      </c>
      <c r="B13" s="49">
        <v>1329922</v>
      </c>
      <c r="C13" s="50">
        <v>1412594.2335819998</v>
      </c>
      <c r="D13" s="49">
        <v>1062163.219784318</v>
      </c>
      <c r="E13" s="178">
        <f t="shared" si="0"/>
        <v>1.2103304577956679</v>
      </c>
      <c r="F13" s="178">
        <f t="shared" si="0"/>
        <v>1.425198239183072</v>
      </c>
      <c r="G13" s="178">
        <f t="shared" si="0"/>
        <v>1.1775281948854988</v>
      </c>
      <c r="H13" s="7">
        <v>1382</v>
      </c>
    </row>
    <row r="14" spans="1:8" ht="24" customHeight="1" thickBot="1" x14ac:dyDescent="0.5">
      <c r="A14" s="18">
        <v>1383</v>
      </c>
      <c r="B14" s="49">
        <v>1484987</v>
      </c>
      <c r="C14" s="50">
        <v>1843587.3346869999</v>
      </c>
      <c r="D14" s="49">
        <v>1241483.8208597112</v>
      </c>
      <c r="E14" s="178">
        <f t="shared" si="0"/>
        <v>1.1165970635871878</v>
      </c>
      <c r="F14" s="178">
        <f t="shared" si="0"/>
        <v>1.3051075042350309</v>
      </c>
      <c r="G14" s="178">
        <f t="shared" si="0"/>
        <v>1.1688258430863441</v>
      </c>
      <c r="H14" s="7">
        <v>1383</v>
      </c>
    </row>
    <row r="15" spans="1:8" ht="24" customHeight="1" thickBot="1" x14ac:dyDescent="0.5">
      <c r="A15" s="21">
        <v>1384</v>
      </c>
      <c r="B15" s="49">
        <v>1548584</v>
      </c>
      <c r="C15" s="50">
        <v>2157428.8028589999</v>
      </c>
      <c r="D15" s="49">
        <v>1393162.2713775937</v>
      </c>
      <c r="E15" s="178">
        <f t="shared" si="0"/>
        <v>1.0428266375395878</v>
      </c>
      <c r="F15" s="178">
        <f t="shared" si="0"/>
        <v>1.1702341203300159</v>
      </c>
      <c r="G15" s="178">
        <f t="shared" si="0"/>
        <v>1.1221751326673328</v>
      </c>
      <c r="H15" s="7">
        <v>1384</v>
      </c>
    </row>
    <row r="16" spans="1:8" ht="24" customHeight="1" thickBot="1" x14ac:dyDescent="0.5">
      <c r="A16" s="21">
        <v>1385</v>
      </c>
      <c r="B16" s="49">
        <v>1626051</v>
      </c>
      <c r="C16" s="50">
        <v>2602689.943</v>
      </c>
      <c r="D16" s="49">
        <v>1600620.1176961854</v>
      </c>
      <c r="E16" s="178">
        <f t="shared" si="0"/>
        <v>1.0500244093959386</v>
      </c>
      <c r="F16" s="178">
        <f t="shared" si="0"/>
        <v>1.2063850911561693</v>
      </c>
      <c r="G16" s="178">
        <f t="shared" si="0"/>
        <v>1.14891147325821</v>
      </c>
      <c r="H16" s="7">
        <v>1385</v>
      </c>
    </row>
    <row r="17" spans="1:8" ht="24" customHeight="1" thickBot="1" x14ac:dyDescent="0.5">
      <c r="A17" s="21">
        <v>1386</v>
      </c>
      <c r="B17" s="49">
        <v>1895422</v>
      </c>
      <c r="C17" s="50">
        <v>3281548.747</v>
      </c>
      <c r="D17" s="49">
        <v>1731302.4471595243</v>
      </c>
      <c r="E17" s="178">
        <f t="shared" si="0"/>
        <v>1.1656596256820972</v>
      </c>
      <c r="F17" s="178">
        <f t="shared" si="0"/>
        <v>1.260829687310933</v>
      </c>
      <c r="G17" s="178">
        <f t="shared" si="0"/>
        <v>1.0816448125439242</v>
      </c>
      <c r="H17" s="7">
        <v>1386</v>
      </c>
    </row>
    <row r="18" spans="1:8" ht="24" customHeight="1" thickBot="1" x14ac:dyDescent="0.5">
      <c r="A18" s="22">
        <v>1387</v>
      </c>
      <c r="B18" s="49">
        <v>2035538</v>
      </c>
      <c r="C18" s="50">
        <v>4350966.7079999996</v>
      </c>
      <c r="D18" s="49">
        <v>2137502.0795485028</v>
      </c>
      <c r="E18" s="178">
        <f t="shared" si="0"/>
        <v>1.0739233795956784</v>
      </c>
      <c r="F18" s="178">
        <f t="shared" si="0"/>
        <v>1.3258881837357024</v>
      </c>
      <c r="G18" s="178">
        <f t="shared" si="0"/>
        <v>1.2346208388115048</v>
      </c>
      <c r="H18" s="7">
        <v>1387</v>
      </c>
    </row>
    <row r="19" spans="1:8" ht="24" customHeight="1" thickBot="1" x14ac:dyDescent="0.5">
      <c r="A19" s="22">
        <v>1388</v>
      </c>
      <c r="B19" s="49">
        <v>2013415</v>
      </c>
      <c r="C19" s="50">
        <v>4871780.0710000005</v>
      </c>
      <c r="D19" s="49">
        <v>2419660.1649436406</v>
      </c>
      <c r="E19" s="178">
        <f t="shared" si="0"/>
        <v>0.98913162023995627</v>
      </c>
      <c r="F19" s="178">
        <f t="shared" si="0"/>
        <v>1.1197006086124253</v>
      </c>
      <c r="G19" s="178">
        <f t="shared" si="0"/>
        <v>1.1320036542162042</v>
      </c>
      <c r="H19" s="7">
        <v>1388</v>
      </c>
    </row>
    <row r="20" spans="1:8" ht="24" customHeight="1" thickBot="1" x14ac:dyDescent="0.5">
      <c r="A20" s="22">
        <v>1389</v>
      </c>
      <c r="B20" s="49">
        <v>2812153</v>
      </c>
      <c r="C20" s="50">
        <v>8659467.9419999998</v>
      </c>
      <c r="D20" s="49">
        <v>3079301.8523529838</v>
      </c>
      <c r="E20" s="178">
        <f t="shared" si="0"/>
        <v>1.3967080805497127</v>
      </c>
      <c r="F20" s="178">
        <f t="shared" si="0"/>
        <v>1.7774751355355258</v>
      </c>
      <c r="G20" s="178">
        <f t="shared" si="0"/>
        <v>1.2726174927232841</v>
      </c>
      <c r="H20" s="7">
        <v>1389</v>
      </c>
    </row>
    <row r="21" spans="1:8" ht="24" customHeight="1" thickBot="1" x14ac:dyDescent="0.5">
      <c r="A21" s="22">
        <v>1390</v>
      </c>
      <c r="B21" s="49">
        <v>2388694</v>
      </c>
      <c r="C21" s="50">
        <v>8813128.0623096153</v>
      </c>
      <c r="D21" s="49">
        <v>3689517.3941532969</v>
      </c>
      <c r="E21" s="178">
        <f t="shared" si="0"/>
        <v>0.84941822155480162</v>
      </c>
      <c r="F21" s="178">
        <f t="shared" si="0"/>
        <v>1.0177447530655246</v>
      </c>
      <c r="G21" s="178">
        <f t="shared" si="0"/>
        <v>1.198166847895743</v>
      </c>
      <c r="H21" s="7">
        <v>1390</v>
      </c>
    </row>
    <row r="22" spans="1:8" ht="24" customHeight="1" thickBot="1" x14ac:dyDescent="0.5">
      <c r="A22" s="22">
        <v>1391</v>
      </c>
      <c r="B22" s="49">
        <v>3338966</v>
      </c>
      <c r="C22" s="50">
        <v>14952543.943095658</v>
      </c>
      <c r="D22" s="49">
        <v>4478195.927450492</v>
      </c>
      <c r="E22" s="178">
        <f t="shared" si="0"/>
        <v>1.3978207338403328</v>
      </c>
      <c r="F22" s="178">
        <f t="shared" si="0"/>
        <v>1.6966216577564532</v>
      </c>
      <c r="G22" s="178">
        <f t="shared" si="0"/>
        <v>1.2137619772566997</v>
      </c>
      <c r="H22" s="7">
        <v>1391</v>
      </c>
    </row>
    <row r="23" spans="1:8" ht="24" customHeight="1" thickBot="1" x14ac:dyDescent="0.5">
      <c r="A23" s="22">
        <v>1392</v>
      </c>
      <c r="B23" s="87">
        <v>3615358</v>
      </c>
      <c r="C23" s="88">
        <v>21299128.399</v>
      </c>
      <c r="D23" s="49">
        <v>5891291.65052782</v>
      </c>
      <c r="E23" s="178">
        <f t="shared" si="0"/>
        <v>1.0827777222050179</v>
      </c>
      <c r="F23" s="178">
        <f t="shared" si="0"/>
        <v>1.4244484737886278</v>
      </c>
      <c r="G23" s="178">
        <f t="shared" si="0"/>
        <v>1.3155502228956351</v>
      </c>
      <c r="H23" s="7">
        <v>1392</v>
      </c>
    </row>
    <row r="24" spans="1:8" ht="24" customHeight="1" thickBot="1" x14ac:dyDescent="0.5">
      <c r="A24" s="174" t="s">
        <v>113</v>
      </c>
      <c r="B24" s="87">
        <v>3398371.64</v>
      </c>
      <c r="C24" s="88">
        <v>35773842.711902104</v>
      </c>
      <c r="D24" s="49">
        <v>10526760.019661093</v>
      </c>
      <c r="E24" s="178">
        <f t="shared" si="0"/>
        <v>0.93998205433597448</v>
      </c>
      <c r="F24" s="178">
        <f t="shared" si="0"/>
        <v>1.6795918613074183</v>
      </c>
      <c r="G24" s="178">
        <f t="shared" si="0"/>
        <v>1.7868339651319021</v>
      </c>
      <c r="H24" s="7">
        <v>1393</v>
      </c>
    </row>
    <row r="25" spans="1:8" ht="24" customHeight="1" thickBot="1" x14ac:dyDescent="0.5">
      <c r="A25" s="174" t="s">
        <v>114</v>
      </c>
      <c r="B25" s="87">
        <v>3544268</v>
      </c>
      <c r="C25" s="88">
        <v>51168142.256297022</v>
      </c>
      <c r="D25" s="49">
        <v>14436871.663287602</v>
      </c>
      <c r="E25" s="178">
        <f t="shared" si="0"/>
        <v>1.0429312551584264</v>
      </c>
      <c r="F25" s="178">
        <f t="shared" si="0"/>
        <v>1.4303227827206042</v>
      </c>
      <c r="G25" s="178">
        <f t="shared" si="0"/>
        <v>1.3714449304746661</v>
      </c>
      <c r="H25" s="7">
        <v>1394</v>
      </c>
    </row>
    <row r="26" spans="1:8" ht="24" customHeight="1" thickBot="1" x14ac:dyDescent="0.5">
      <c r="A26" s="174" t="s">
        <v>115</v>
      </c>
      <c r="B26" s="87">
        <v>3921100</v>
      </c>
      <c r="C26" s="88">
        <v>61385422.24538216</v>
      </c>
      <c r="D26" s="49">
        <v>15655153.463411329</v>
      </c>
      <c r="E26" s="178">
        <f t="shared" si="0"/>
        <v>1.10632153099032</v>
      </c>
      <c r="F26" s="178">
        <f t="shared" si="0"/>
        <v>1.1996804952954443</v>
      </c>
      <c r="G26" s="178">
        <f t="shared" si="0"/>
        <v>1.0843868275993456</v>
      </c>
      <c r="H26" s="7">
        <v>1395</v>
      </c>
    </row>
    <row r="27" spans="1:8" ht="24" customHeight="1" thickBot="1" x14ac:dyDescent="0.5">
      <c r="A27" s="174" t="s">
        <v>116</v>
      </c>
      <c r="B27" s="87">
        <v>3660183</v>
      </c>
      <c r="C27" s="88">
        <v>65054789.597738996</v>
      </c>
      <c r="D27" s="49">
        <v>17773643.99477813</v>
      </c>
      <c r="E27" s="178">
        <f t="shared" si="0"/>
        <v>0.93345821325648415</v>
      </c>
      <c r="F27" s="178">
        <f t="shared" si="0"/>
        <v>1.0597758754136919</v>
      </c>
      <c r="G27" s="178">
        <f t="shared" si="0"/>
        <v>1.1353222462058938</v>
      </c>
      <c r="H27" s="7">
        <v>1396</v>
      </c>
    </row>
    <row r="28" spans="1:8" ht="24" customHeight="1" thickBot="1" x14ac:dyDescent="0.5">
      <c r="A28" s="174" t="s">
        <v>117</v>
      </c>
      <c r="B28" s="87">
        <v>3748479</v>
      </c>
      <c r="C28" s="88">
        <v>68267235.237535</v>
      </c>
      <c r="D28" s="49">
        <v>18211982.843584023</v>
      </c>
      <c r="E28" s="178">
        <f t="shared" si="0"/>
        <v>1.0241233839947348</v>
      </c>
      <c r="F28" s="178">
        <f t="shared" si="0"/>
        <v>1.0493806168563438</v>
      </c>
      <c r="G28" s="178">
        <f t="shared" si="0"/>
        <v>1.0246622948526862</v>
      </c>
      <c r="H28" s="7">
        <v>1397</v>
      </c>
    </row>
    <row r="29" spans="1:8" ht="24" customHeight="1" thickBot="1" x14ac:dyDescent="0.5">
      <c r="A29" s="174" t="s">
        <v>118</v>
      </c>
      <c r="B29" s="131">
        <v>3965162</v>
      </c>
      <c r="C29" s="132">
        <v>77504679.906856984</v>
      </c>
      <c r="D29" s="49">
        <v>19546409.429641709</v>
      </c>
      <c r="E29" s="178">
        <f t="shared" si="0"/>
        <v>1.0578055792762877</v>
      </c>
      <c r="F29" s="178">
        <f t="shared" si="0"/>
        <v>1.1353130039202615</v>
      </c>
      <c r="G29" s="178">
        <f t="shared" si="0"/>
        <v>1.0732719000187174</v>
      </c>
      <c r="H29" s="7">
        <v>1398</v>
      </c>
    </row>
    <row r="30" spans="1:8" ht="24" customHeight="1" thickBot="1" x14ac:dyDescent="0.5">
      <c r="A30" s="174" t="s">
        <v>119</v>
      </c>
      <c r="B30" s="87">
        <v>3010843</v>
      </c>
      <c r="C30" s="88">
        <v>79875403</v>
      </c>
      <c r="D30" s="49">
        <f>(C30*1000000)/B30</f>
        <v>26529248.785140906</v>
      </c>
      <c r="E30" s="178">
        <f t="shared" si="0"/>
        <v>0.7593240831017749</v>
      </c>
      <c r="F30" s="178">
        <f t="shared" si="0"/>
        <v>1.030588128303892</v>
      </c>
      <c r="G30" s="178">
        <f t="shared" si="0"/>
        <v>1.3572440954250078</v>
      </c>
      <c r="H30" s="7">
        <v>1399</v>
      </c>
    </row>
    <row r="31" spans="1:8" ht="24" customHeight="1" thickBot="1" x14ac:dyDescent="0.5">
      <c r="A31" s="174" t="s">
        <v>120</v>
      </c>
      <c r="B31" s="87">
        <v>3723293</v>
      </c>
      <c r="C31" s="88">
        <v>137321026.76125702</v>
      </c>
      <c r="D31" s="49">
        <f>(C31*1000000)/B31</f>
        <v>36881606.352563985</v>
      </c>
      <c r="E31" s="178">
        <f t="shared" si="0"/>
        <v>1.2366280805741117</v>
      </c>
      <c r="F31" s="178">
        <f t="shared" si="0"/>
        <v>1.7191904091082586</v>
      </c>
      <c r="G31" s="178">
        <f t="shared" si="0"/>
        <v>1.3902243011578022</v>
      </c>
      <c r="H31" s="7">
        <v>1400</v>
      </c>
    </row>
    <row r="32" spans="1:8" ht="24" customHeight="1" thickBot="1" x14ac:dyDescent="0.5">
      <c r="A32" s="174" t="s">
        <v>147</v>
      </c>
      <c r="B32" s="87">
        <v>3902448</v>
      </c>
      <c r="C32" s="88">
        <v>175382547</v>
      </c>
      <c r="D32" s="49">
        <f t="shared" ref="D32" si="1">(C32*1000000)/B32</f>
        <v>44941674.3028991</v>
      </c>
      <c r="E32" s="178">
        <f t="shared" ref="E32:E33" si="2">B32/B31</f>
        <v>1.0481173520321929</v>
      </c>
      <c r="F32" s="178">
        <f t="shared" ref="F32:F33" si="3">C32/C31</f>
        <v>1.2771718296638999</v>
      </c>
      <c r="G32" s="178">
        <f t="shared" ref="G32:G33" si="4">D32/D31</f>
        <v>1.2185389614889912</v>
      </c>
      <c r="H32" s="7">
        <v>1401</v>
      </c>
    </row>
    <row r="33" spans="1:8" ht="24" customHeight="1" thickBot="1" x14ac:dyDescent="0.5">
      <c r="A33" s="174" t="s">
        <v>148</v>
      </c>
      <c r="B33" s="87">
        <v>4568908</v>
      </c>
      <c r="C33" s="88">
        <v>257634656.27019459</v>
      </c>
      <c r="D33" s="49">
        <v>56388672.363329396</v>
      </c>
      <c r="E33" s="178">
        <f t="shared" si="2"/>
        <v>1.170779982206041</v>
      </c>
      <c r="F33" s="178">
        <f t="shared" si="3"/>
        <v>1.4689868557456551</v>
      </c>
      <c r="G33" s="178">
        <f t="shared" si="4"/>
        <v>1.2547078683201589</v>
      </c>
      <c r="H33" s="7">
        <v>1402</v>
      </c>
    </row>
    <row r="34" spans="1:8" ht="24" customHeight="1" thickBot="1" x14ac:dyDescent="0.6">
      <c r="A34" s="179" t="s">
        <v>121</v>
      </c>
      <c r="B34" s="180">
        <f>GEOMEAN(E4:E33)-1</f>
        <v>5.1561109922666049E-2</v>
      </c>
      <c r="C34" s="180">
        <f>GEOMEAN(F4:F33)-1</f>
        <v>0.30503699168887177</v>
      </c>
      <c r="D34" s="180" t="s">
        <v>52</v>
      </c>
      <c r="E34" s="178"/>
      <c r="F34" s="178"/>
      <c r="G34" s="178"/>
    </row>
    <row r="35" spans="1:8" ht="89.25" customHeight="1" x14ac:dyDescent="0.2">
      <c r="A35" s="321" t="s">
        <v>62</v>
      </c>
      <c r="B35" s="321"/>
      <c r="C35" s="321"/>
      <c r="D35" s="321"/>
      <c r="E35" s="14"/>
    </row>
    <row r="36" spans="1:8" ht="18" customHeight="1" x14ac:dyDescent="0.2">
      <c r="E36" s="14"/>
    </row>
    <row r="37" spans="1:8" ht="18" customHeight="1" x14ac:dyDescent="0.2">
      <c r="E37" s="14"/>
    </row>
    <row r="38" spans="1:8" ht="18" customHeight="1" x14ac:dyDescent="0.2">
      <c r="E38" s="14"/>
    </row>
  </sheetData>
  <mergeCells count="2">
    <mergeCell ref="A1:D1"/>
    <mergeCell ref="A35:D35"/>
  </mergeCells>
  <phoneticPr fontId="0" type="noConversion"/>
  <printOptions horizontalCentered="1"/>
  <pageMargins left="0.39370078740157483" right="0.39370078740157483" top="0.39370078740157483" bottom="0" header="0" footer="0"/>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6">
    <tabColor rgb="FF00B050"/>
  </sheetPr>
  <dimension ref="A1:H35"/>
  <sheetViews>
    <sheetView rightToLeft="1" view="pageBreakPreview" topLeftCell="A19" zoomScale="85" zoomScaleNormal="100" zoomScaleSheetLayoutView="85" workbookViewId="0">
      <selection activeCell="A35" sqref="A35:D35"/>
    </sheetView>
  </sheetViews>
  <sheetFormatPr defaultColWidth="15.7109375" defaultRowHeight="18" customHeight="1" x14ac:dyDescent="0.2"/>
  <cols>
    <col min="1" max="1" width="15.7109375" customWidth="1"/>
    <col min="2" max="2" width="28" customWidth="1"/>
    <col min="3" max="3" width="34.7109375" customWidth="1"/>
    <col min="4" max="4" width="28.7109375" customWidth="1"/>
    <col min="5" max="5" width="22.7109375" customWidth="1"/>
    <col min="6" max="6" width="16.5703125" customWidth="1"/>
    <col min="7" max="7" width="15.7109375" customWidth="1"/>
    <col min="8" max="8" width="15.7109375" style="7" customWidth="1"/>
  </cols>
  <sheetData>
    <row r="1" spans="1:7" ht="21.75" thickBot="1" x14ac:dyDescent="0.25">
      <c r="A1" s="299" t="s">
        <v>141</v>
      </c>
      <c r="B1" s="300"/>
      <c r="C1" s="300"/>
      <c r="D1" s="300"/>
    </row>
    <row r="2" spans="1:7" ht="22.5" thickTop="1" thickBot="1" x14ac:dyDescent="0.45">
      <c r="A2" s="71" t="s">
        <v>45</v>
      </c>
      <c r="B2" s="71" t="s">
        <v>34</v>
      </c>
      <c r="C2" s="71" t="s">
        <v>61</v>
      </c>
      <c r="D2" s="71" t="s">
        <v>35</v>
      </c>
      <c r="F2" s="89"/>
    </row>
    <row r="3" spans="1:7" ht="24" customHeight="1" thickBot="1" x14ac:dyDescent="0.45">
      <c r="A3" s="18">
        <v>1372</v>
      </c>
      <c r="B3" s="49">
        <v>125331465</v>
      </c>
      <c r="C3" s="50">
        <v>173805.954</v>
      </c>
      <c r="D3" s="49">
        <f t="shared" ref="D3:D29" si="0">(C3*1000000)/B3</f>
        <v>1386.7703054456438</v>
      </c>
      <c r="F3" s="89"/>
      <c r="G3" s="7">
        <v>1372</v>
      </c>
    </row>
    <row r="4" spans="1:7" ht="24" customHeight="1" thickBot="1" x14ac:dyDescent="0.5">
      <c r="A4" s="18">
        <v>1373</v>
      </c>
      <c r="B4" s="49">
        <v>115702832</v>
      </c>
      <c r="C4" s="50">
        <v>188825.18900000001</v>
      </c>
      <c r="D4" s="49">
        <f t="shared" si="0"/>
        <v>1631.9841592122827</v>
      </c>
      <c r="E4" s="178">
        <f>B4/B3</f>
        <v>0.92317465530303977</v>
      </c>
      <c r="F4" s="178">
        <f>C4/C3</f>
        <v>1.086413811807621</v>
      </c>
      <c r="G4" s="7">
        <v>1373</v>
      </c>
    </row>
    <row r="5" spans="1:7" ht="24" customHeight="1" thickBot="1" x14ac:dyDescent="0.5">
      <c r="A5" s="18">
        <v>1374</v>
      </c>
      <c r="B5" s="49">
        <v>110245643</v>
      </c>
      <c r="C5" s="50">
        <v>242511.76800000001</v>
      </c>
      <c r="D5" s="49">
        <f t="shared" si="0"/>
        <v>2199.7401566246026</v>
      </c>
      <c r="E5" s="178">
        <f>B5/B4</f>
        <v>0.95283443883205898</v>
      </c>
      <c r="F5" s="178">
        <f>C5/C4</f>
        <v>1.2843189475107581</v>
      </c>
      <c r="G5" s="7">
        <v>1374</v>
      </c>
    </row>
    <row r="6" spans="1:7" ht="24" customHeight="1" thickBot="1" x14ac:dyDescent="0.5">
      <c r="A6" s="18">
        <v>1375</v>
      </c>
      <c r="B6" s="49">
        <v>124096224</v>
      </c>
      <c r="C6" s="50">
        <v>376609.37400000001</v>
      </c>
      <c r="D6" s="49">
        <f t="shared" si="0"/>
        <v>3034.8173527020454</v>
      </c>
      <c r="E6" s="178">
        <f t="shared" ref="E6:F21" si="1">B6/B5</f>
        <v>1.1256338175650171</v>
      </c>
      <c r="F6" s="178">
        <f t="shared" si="1"/>
        <v>1.5529529849454564</v>
      </c>
      <c r="G6">
        <v>1375</v>
      </c>
    </row>
    <row r="7" spans="1:7" ht="24" customHeight="1" thickBot="1" x14ac:dyDescent="0.5">
      <c r="A7" s="18">
        <v>1376</v>
      </c>
      <c r="B7" s="49">
        <v>125631880</v>
      </c>
      <c r="C7" s="50">
        <v>496165.93300000002</v>
      </c>
      <c r="D7" s="49">
        <f t="shared" si="0"/>
        <v>3949.3632746720023</v>
      </c>
      <c r="E7" s="178">
        <f t="shared" si="1"/>
        <v>1.0123747197980819</v>
      </c>
      <c r="F7" s="178">
        <f t="shared" si="1"/>
        <v>1.3174550801276657</v>
      </c>
      <c r="G7">
        <v>1376</v>
      </c>
    </row>
    <row r="8" spans="1:7" ht="24" customHeight="1" thickBot="1" x14ac:dyDescent="0.5">
      <c r="A8" s="18">
        <v>1377</v>
      </c>
      <c r="B8" s="49">
        <v>139719895</v>
      </c>
      <c r="C8" s="50">
        <v>671066.55599999998</v>
      </c>
      <c r="D8" s="49">
        <f t="shared" si="0"/>
        <v>4802.9420291219085</v>
      </c>
      <c r="E8" s="178">
        <f t="shared" si="1"/>
        <v>1.1121372616568341</v>
      </c>
      <c r="F8" s="178">
        <f t="shared" si="1"/>
        <v>1.3525042961786737</v>
      </c>
      <c r="G8">
        <v>1377</v>
      </c>
    </row>
    <row r="9" spans="1:7" ht="24" customHeight="1" thickBot="1" x14ac:dyDescent="0.5">
      <c r="A9" s="18">
        <v>1378</v>
      </c>
      <c r="B9" s="49">
        <v>159631040</v>
      </c>
      <c r="C9" s="50">
        <v>935321.40300000005</v>
      </c>
      <c r="D9" s="49">
        <f t="shared" si="0"/>
        <v>5859.2702459371312</v>
      </c>
      <c r="E9" s="178">
        <f t="shared" si="1"/>
        <v>1.1425075863390821</v>
      </c>
      <c r="F9" s="178">
        <f t="shared" si="1"/>
        <v>1.3937833656547176</v>
      </c>
      <c r="G9">
        <v>1378</v>
      </c>
    </row>
    <row r="10" spans="1:7" ht="24" customHeight="1" thickBot="1" x14ac:dyDescent="0.5">
      <c r="A10" s="18">
        <v>1379</v>
      </c>
      <c r="B10" s="49">
        <v>143699103</v>
      </c>
      <c r="C10" s="50">
        <v>1098815.5719999999</v>
      </c>
      <c r="D10" s="49">
        <f t="shared" si="0"/>
        <v>7646.641830464313</v>
      </c>
      <c r="E10" s="178">
        <f t="shared" si="1"/>
        <v>0.90019524398262396</v>
      </c>
      <c r="F10" s="178">
        <f t="shared" si="1"/>
        <v>1.174799986908885</v>
      </c>
      <c r="G10">
        <v>1379</v>
      </c>
    </row>
    <row r="11" spans="1:7" ht="24" customHeight="1" thickBot="1" x14ac:dyDescent="0.5">
      <c r="A11" s="18">
        <v>1380</v>
      </c>
      <c r="B11" s="49">
        <v>146931511</v>
      </c>
      <c r="C11" s="50">
        <v>1408367.9163229999</v>
      </c>
      <c r="D11" s="49">
        <f t="shared" si="0"/>
        <v>9585.1999801662678</v>
      </c>
      <c r="E11" s="178">
        <f t="shared" si="1"/>
        <v>1.022494280983786</v>
      </c>
      <c r="F11" s="178">
        <f t="shared" si="1"/>
        <v>1.2817145590315677</v>
      </c>
      <c r="G11">
        <v>1380</v>
      </c>
    </row>
    <row r="12" spans="1:7" ht="24" customHeight="1" thickBot="1" x14ac:dyDescent="0.5">
      <c r="A12" s="18">
        <v>1381</v>
      </c>
      <c r="B12" s="49">
        <v>150372272</v>
      </c>
      <c r="C12" s="50">
        <v>1845246.9823460001</v>
      </c>
      <c r="D12" s="49">
        <f t="shared" si="0"/>
        <v>12271.191741692912</v>
      </c>
      <c r="E12" s="178">
        <f t="shared" si="1"/>
        <v>1.0234174478747449</v>
      </c>
      <c r="F12" s="178">
        <f t="shared" si="1"/>
        <v>1.3102023703888501</v>
      </c>
      <c r="G12">
        <v>1381</v>
      </c>
    </row>
    <row r="13" spans="1:7" ht="24" customHeight="1" thickBot="1" x14ac:dyDescent="0.5">
      <c r="A13" s="18">
        <v>1382</v>
      </c>
      <c r="B13" s="49">
        <v>159931347</v>
      </c>
      <c r="C13" s="50">
        <v>2487020.5667469995</v>
      </c>
      <c r="D13" s="49">
        <f t="shared" si="0"/>
        <v>15550.550992026594</v>
      </c>
      <c r="E13" s="178">
        <f t="shared" si="1"/>
        <v>1.0635693992839319</v>
      </c>
      <c r="F13" s="178">
        <f t="shared" si="1"/>
        <v>1.3477982029186493</v>
      </c>
      <c r="G13">
        <v>1382</v>
      </c>
    </row>
    <row r="14" spans="1:7" ht="24" customHeight="1" thickBot="1" x14ac:dyDescent="0.5">
      <c r="A14" s="18">
        <v>1383</v>
      </c>
      <c r="B14" s="49">
        <v>182762519</v>
      </c>
      <c r="C14" s="50">
        <v>3369412.6490419991</v>
      </c>
      <c r="D14" s="49">
        <f t="shared" si="0"/>
        <v>18436.015587211288</v>
      </c>
      <c r="E14" s="178">
        <f t="shared" si="1"/>
        <v>1.1427560789568039</v>
      </c>
      <c r="F14" s="178">
        <f t="shared" si="1"/>
        <v>1.3547988682092647</v>
      </c>
      <c r="G14">
        <v>1383</v>
      </c>
    </row>
    <row r="15" spans="1:7" ht="24" customHeight="1" thickBot="1" x14ac:dyDescent="0.5">
      <c r="A15" s="21">
        <v>1384</v>
      </c>
      <c r="B15" s="49">
        <v>185819172</v>
      </c>
      <c r="C15" s="50">
        <v>3969414.0685239998</v>
      </c>
      <c r="D15" s="49">
        <f t="shared" si="0"/>
        <v>21361.703562665753</v>
      </c>
      <c r="E15" s="178">
        <f t="shared" si="1"/>
        <v>1.0167247257081196</v>
      </c>
      <c r="F15" s="178">
        <f t="shared" si="1"/>
        <v>1.17807300024608</v>
      </c>
      <c r="G15">
        <v>1384</v>
      </c>
    </row>
    <row r="16" spans="1:7" ht="24" customHeight="1" thickBot="1" x14ac:dyDescent="0.5">
      <c r="A16" s="21">
        <v>1385</v>
      </c>
      <c r="B16" s="49">
        <v>189527958</v>
      </c>
      <c r="C16" s="50">
        <v>4642180.3530000001</v>
      </c>
      <c r="D16" s="49">
        <f t="shared" si="0"/>
        <v>24493.38030117963</v>
      </c>
      <c r="E16" s="178">
        <f t="shared" si="1"/>
        <v>1.0199591137990864</v>
      </c>
      <c r="F16" s="178">
        <f t="shared" si="1"/>
        <v>1.1694875548033123</v>
      </c>
      <c r="G16">
        <v>1385</v>
      </c>
    </row>
    <row r="17" spans="1:7" ht="24" customHeight="1" thickBot="1" x14ac:dyDescent="0.5">
      <c r="A17" s="21">
        <v>1386</v>
      </c>
      <c r="B17" s="49">
        <v>202780782</v>
      </c>
      <c r="C17" s="50">
        <v>5523750.4500000002</v>
      </c>
      <c r="D17" s="49">
        <f t="shared" si="0"/>
        <v>27240.009608011078</v>
      </c>
      <c r="E17" s="178">
        <f t="shared" si="1"/>
        <v>1.0699254302101435</v>
      </c>
      <c r="F17" s="178">
        <f t="shared" si="1"/>
        <v>1.189904318652826</v>
      </c>
      <c r="G17">
        <v>1386</v>
      </c>
    </row>
    <row r="18" spans="1:7" ht="24" customHeight="1" thickBot="1" x14ac:dyDescent="0.5">
      <c r="A18" s="22">
        <v>1387</v>
      </c>
      <c r="B18" s="49">
        <v>194049645</v>
      </c>
      <c r="C18" s="50">
        <v>6581692.341</v>
      </c>
      <c r="D18" s="49">
        <f t="shared" si="0"/>
        <v>33917.569604417469</v>
      </c>
      <c r="E18" s="178">
        <f t="shared" si="1"/>
        <v>0.95694297598674805</v>
      </c>
      <c r="F18" s="178">
        <f t="shared" si="1"/>
        <v>1.1915260112809767</v>
      </c>
      <c r="G18">
        <v>1387</v>
      </c>
    </row>
    <row r="19" spans="1:7" ht="24" customHeight="1" thickBot="1" x14ac:dyDescent="0.5">
      <c r="A19" s="22">
        <v>1388</v>
      </c>
      <c r="B19" s="49">
        <v>198630468</v>
      </c>
      <c r="C19" s="50">
        <v>7447640.6909999996</v>
      </c>
      <c r="D19" s="49">
        <f t="shared" si="0"/>
        <v>37494.956166543394</v>
      </c>
      <c r="E19" s="178">
        <f t="shared" si="1"/>
        <v>1.0236064487518131</v>
      </c>
      <c r="F19" s="178">
        <f t="shared" si="1"/>
        <v>1.1315692537929281</v>
      </c>
      <c r="G19">
        <v>1388</v>
      </c>
    </row>
    <row r="20" spans="1:7" ht="24" customHeight="1" thickBot="1" x14ac:dyDescent="0.5">
      <c r="A20" s="22">
        <v>1389</v>
      </c>
      <c r="B20" s="49">
        <v>259844413</v>
      </c>
      <c r="C20" s="50">
        <v>11149064.294</v>
      </c>
      <c r="D20" s="49">
        <f t="shared" si="0"/>
        <v>42906.69237517914</v>
      </c>
      <c r="E20" s="178">
        <f t="shared" si="1"/>
        <v>1.3081800371129368</v>
      </c>
      <c r="F20" s="178">
        <f t="shared" si="1"/>
        <v>1.4969927734930788</v>
      </c>
      <c r="G20">
        <v>1389</v>
      </c>
    </row>
    <row r="21" spans="1:7" ht="24" customHeight="1" thickBot="1" x14ac:dyDescent="0.5">
      <c r="A21" s="22">
        <v>1390</v>
      </c>
      <c r="B21" s="49">
        <v>237600406</v>
      </c>
      <c r="C21" s="50">
        <v>11428311.722421581</v>
      </c>
      <c r="D21" s="49">
        <f t="shared" si="0"/>
        <v>48098.872871545427</v>
      </c>
      <c r="E21" s="178">
        <f t="shared" si="1"/>
        <v>0.91439489984339206</v>
      </c>
      <c r="F21" s="178">
        <f t="shared" si="1"/>
        <v>1.0250467143302655</v>
      </c>
      <c r="G21">
        <v>1390</v>
      </c>
    </row>
    <row r="22" spans="1:7" ht="24" customHeight="1" thickBot="1" x14ac:dyDescent="0.5">
      <c r="A22" s="22">
        <v>1391</v>
      </c>
      <c r="B22" s="49">
        <v>323926480</v>
      </c>
      <c r="C22" s="50">
        <v>17839745.812393378</v>
      </c>
      <c r="D22" s="49">
        <f t="shared" si="0"/>
        <v>55073.440777034899</v>
      </c>
      <c r="E22" s="178">
        <f t="shared" ref="E22:F31" si="2">B22/B21</f>
        <v>1.3633246064402769</v>
      </c>
      <c r="F22" s="178">
        <f t="shared" si="2"/>
        <v>1.5610132314988394</v>
      </c>
      <c r="G22">
        <v>1391</v>
      </c>
    </row>
    <row r="23" spans="1:7" ht="24" customHeight="1" thickBot="1" x14ac:dyDescent="0.5">
      <c r="A23" s="22">
        <v>1392</v>
      </c>
      <c r="B23" s="87">
        <v>308034405.30763948</v>
      </c>
      <c r="C23" s="88">
        <v>24261642.889243029</v>
      </c>
      <c r="D23" s="49">
        <f t="shared" si="0"/>
        <v>78762.769584171911</v>
      </c>
      <c r="E23" s="178">
        <f t="shared" si="2"/>
        <v>0.95093925420249525</v>
      </c>
      <c r="F23" s="178">
        <f t="shared" si="2"/>
        <v>1.3599769382581852</v>
      </c>
      <c r="G23">
        <v>1392</v>
      </c>
    </row>
    <row r="24" spans="1:7" ht="24" customHeight="1" thickBot="1" x14ac:dyDescent="0.5">
      <c r="A24" s="22" t="s">
        <v>113</v>
      </c>
      <c r="B24" s="87">
        <v>288993741.54878336</v>
      </c>
      <c r="C24" s="88">
        <v>41607223.946081147</v>
      </c>
      <c r="D24" s="49">
        <f t="shared" si="0"/>
        <v>143972.75083916541</v>
      </c>
      <c r="E24" s="178">
        <f t="shared" si="2"/>
        <v>0.93818656802365996</v>
      </c>
      <c r="F24" s="178">
        <f t="shared" si="2"/>
        <v>1.7149384374348651</v>
      </c>
      <c r="G24">
        <v>1393</v>
      </c>
    </row>
    <row r="25" spans="1:7" ht="24" customHeight="1" thickBot="1" x14ac:dyDescent="0.5">
      <c r="A25" s="22" t="s">
        <v>114</v>
      </c>
      <c r="B25" s="87">
        <v>301642372</v>
      </c>
      <c r="C25" s="88">
        <v>57916411.135710903</v>
      </c>
      <c r="D25" s="49">
        <f t="shared" si="0"/>
        <v>192003.56618237609</v>
      </c>
      <c r="E25" s="178">
        <f t="shared" si="2"/>
        <v>1.0437678351905815</v>
      </c>
      <c r="F25" s="178">
        <f t="shared" si="2"/>
        <v>1.3919797007068977</v>
      </c>
      <c r="G25">
        <v>1394</v>
      </c>
    </row>
    <row r="26" spans="1:7" ht="24" customHeight="1" thickBot="1" x14ac:dyDescent="0.5">
      <c r="A26" s="174" t="s">
        <v>115</v>
      </c>
      <c r="B26" s="87">
        <v>302159778</v>
      </c>
      <c r="C26" s="88">
        <v>67077849.222374007</v>
      </c>
      <c r="D26" s="49">
        <f t="shared" si="0"/>
        <v>221994.63365495988</v>
      </c>
      <c r="E26" s="178">
        <f t="shared" si="2"/>
        <v>1.0017152961520936</v>
      </c>
      <c r="F26" s="178">
        <f t="shared" si="2"/>
        <v>1.1581838015687098</v>
      </c>
      <c r="G26">
        <v>1395</v>
      </c>
    </row>
    <row r="27" spans="1:7" ht="24" customHeight="1" thickBot="1" x14ac:dyDescent="0.5">
      <c r="A27" s="174" t="s">
        <v>116</v>
      </c>
      <c r="B27" s="87">
        <v>310055758</v>
      </c>
      <c r="C27" s="88">
        <v>74357158.769577995</v>
      </c>
      <c r="D27" s="49">
        <f t="shared" si="0"/>
        <v>239818.66761390059</v>
      </c>
      <c r="E27" s="178">
        <f t="shared" si="2"/>
        <v>1.0261318036843408</v>
      </c>
      <c r="F27" s="178">
        <f t="shared" si="2"/>
        <v>1.1085203182808068</v>
      </c>
      <c r="G27">
        <v>1396</v>
      </c>
    </row>
    <row r="28" spans="1:7" ht="24" customHeight="1" thickBot="1" x14ac:dyDescent="0.5">
      <c r="A28" s="174" t="s">
        <v>117</v>
      </c>
      <c r="B28" s="87">
        <v>319974991</v>
      </c>
      <c r="C28" s="88">
        <v>78439399.576170325</v>
      </c>
      <c r="D28" s="49">
        <f t="shared" si="0"/>
        <v>245142.28231096451</v>
      </c>
      <c r="E28" s="178">
        <f t="shared" si="2"/>
        <v>1.0319917716219287</v>
      </c>
      <c r="F28" s="178">
        <f t="shared" si="2"/>
        <v>1.0549004409816491</v>
      </c>
      <c r="G28">
        <v>1397</v>
      </c>
    </row>
    <row r="29" spans="1:7" ht="24" customHeight="1" thickBot="1" x14ac:dyDescent="0.5">
      <c r="A29" s="174" t="s">
        <v>118</v>
      </c>
      <c r="B29" s="133">
        <v>334122630</v>
      </c>
      <c r="C29" s="134">
        <v>92214964.984955966</v>
      </c>
      <c r="D29" s="49">
        <f t="shared" si="0"/>
        <v>275991.37773145136</v>
      </c>
      <c r="E29" s="178">
        <f t="shared" si="2"/>
        <v>1.0442148274019327</v>
      </c>
      <c r="F29" s="178">
        <f t="shared" si="2"/>
        <v>1.1756204851543843</v>
      </c>
      <c r="G29">
        <v>1398</v>
      </c>
    </row>
    <row r="30" spans="1:7" ht="24" customHeight="1" thickBot="1" x14ac:dyDescent="0.5">
      <c r="A30" s="174" t="s">
        <v>119</v>
      </c>
      <c r="B30" s="87">
        <v>267445046</v>
      </c>
      <c r="C30" s="88">
        <v>96101476</v>
      </c>
      <c r="D30" s="49">
        <f>(C30*1000000)/B30</f>
        <v>359331.67369269574</v>
      </c>
      <c r="E30" s="178">
        <f t="shared" si="2"/>
        <v>0.80043978463835264</v>
      </c>
      <c r="F30" s="178">
        <f t="shared" si="2"/>
        <v>1.042146207133279</v>
      </c>
      <c r="G30">
        <v>1399</v>
      </c>
    </row>
    <row r="31" spans="1:7" ht="24" customHeight="1" thickBot="1" x14ac:dyDescent="0.5">
      <c r="A31" s="174" t="s">
        <v>120</v>
      </c>
      <c r="B31" s="87">
        <v>313188301</v>
      </c>
      <c r="C31" s="88">
        <v>155768738</v>
      </c>
      <c r="D31" s="49">
        <f>(C31*1000000)/B31</f>
        <v>497364.48488859739</v>
      </c>
      <c r="E31" s="178">
        <f t="shared" si="2"/>
        <v>1.1710379597010745</v>
      </c>
      <c r="F31" s="178">
        <f t="shared" si="2"/>
        <v>1.6208776855831017</v>
      </c>
      <c r="G31">
        <v>1400</v>
      </c>
    </row>
    <row r="32" spans="1:7" ht="24" customHeight="1" thickBot="1" x14ac:dyDescent="0.5">
      <c r="A32" s="174" t="s">
        <v>147</v>
      </c>
      <c r="B32" s="87">
        <v>363105683</v>
      </c>
      <c r="C32" s="88">
        <v>269156876</v>
      </c>
      <c r="D32" s="49">
        <f t="shared" ref="D32" si="3">(C32*1000000)/B32</f>
        <v>741263.18755523302</v>
      </c>
      <c r="E32" s="178">
        <f t="shared" ref="E32:E33" si="4">B32/B31</f>
        <v>1.15938456781628</v>
      </c>
      <c r="F32" s="178">
        <f t="shared" ref="F32:F33" si="5">C32/C31</f>
        <v>1.7279261516518161</v>
      </c>
      <c r="G32">
        <v>1401</v>
      </c>
    </row>
    <row r="33" spans="1:7" ht="24" customHeight="1" thickBot="1" x14ac:dyDescent="0.5">
      <c r="A33" s="174" t="s">
        <v>148</v>
      </c>
      <c r="B33" s="87">
        <v>404178019</v>
      </c>
      <c r="C33" s="88">
        <v>310338630.61943603</v>
      </c>
      <c r="D33" s="49">
        <v>767826.59133038111</v>
      </c>
      <c r="E33" s="178">
        <f t="shared" si="4"/>
        <v>1.1131139993752177</v>
      </c>
      <c r="F33" s="178">
        <f t="shared" si="5"/>
        <v>1.1530027961070406</v>
      </c>
      <c r="G33">
        <v>1402</v>
      </c>
    </row>
    <row r="34" spans="1:7" ht="24" customHeight="1" thickBot="1" x14ac:dyDescent="0.6">
      <c r="A34" s="179" t="s">
        <v>121</v>
      </c>
      <c r="B34" s="180">
        <f>GEOMEAN(E5:E33)-1</f>
        <v>4.4075786949973272E-2</v>
      </c>
      <c r="C34" s="180">
        <f>GEOMEAN(F4:F33)-1</f>
        <v>0.28348965619653499</v>
      </c>
      <c r="D34" s="180" t="s">
        <v>52</v>
      </c>
      <c r="E34" s="178"/>
      <c r="F34" s="178"/>
    </row>
    <row r="35" spans="1:7" ht="81.75" customHeight="1" x14ac:dyDescent="0.2">
      <c r="A35" s="320" t="s">
        <v>66</v>
      </c>
      <c r="B35" s="322"/>
      <c r="C35" s="322"/>
      <c r="D35" s="322"/>
    </row>
  </sheetData>
  <mergeCells count="2">
    <mergeCell ref="A1:D1"/>
    <mergeCell ref="A35:D35"/>
  </mergeCells>
  <phoneticPr fontId="0" type="noConversion"/>
  <printOptions horizontalCentered="1"/>
  <pageMargins left="0.35433070866141736" right="0.35433070866141736" top="0.39370078740157483" bottom="0" header="0" footer="0"/>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DB5BB-1694-4EEC-A20D-FBB47373D8E7}">
  <sheetPr>
    <tabColor rgb="FFFF0000"/>
  </sheetPr>
  <dimension ref="A1:O18"/>
  <sheetViews>
    <sheetView rightToLeft="1" tabSelected="1" view="pageBreakPreview" zoomScaleSheetLayoutView="100" workbookViewId="0">
      <selection activeCell="J18" sqref="J18"/>
    </sheetView>
  </sheetViews>
  <sheetFormatPr defaultColWidth="14.7109375" defaultRowHeight="17.100000000000001" customHeight="1" x14ac:dyDescent="0.4"/>
  <cols>
    <col min="1" max="1" width="15.140625" style="170" bestFit="1" customWidth="1"/>
    <col min="2" max="2" width="13.28515625" style="170" customWidth="1"/>
    <col min="3" max="3" width="15.5703125" style="170" customWidth="1"/>
    <col min="4" max="4" width="19" style="172" customWidth="1"/>
    <col min="5" max="5" width="13.7109375" style="172" bestFit="1" customWidth="1"/>
    <col min="6" max="6" width="15.7109375" style="172" customWidth="1"/>
    <col min="7" max="7" width="12.85546875" style="172" customWidth="1"/>
    <col min="8" max="8" width="17.140625" style="172" customWidth="1"/>
    <col min="9" max="256" width="14.7109375" style="170"/>
    <col min="257" max="257" width="10" style="170" customWidth="1"/>
    <col min="258" max="258" width="13.28515625" style="170" customWidth="1"/>
    <col min="259" max="259" width="15.5703125" style="170" customWidth="1"/>
    <col min="260" max="260" width="19" style="170" customWidth="1"/>
    <col min="261" max="262" width="15.5703125" style="170" customWidth="1"/>
    <col min="263" max="263" width="12.85546875" style="170" customWidth="1"/>
    <col min="264" max="264" width="12.7109375" style="170" customWidth="1"/>
    <col min="265" max="512" width="14.7109375" style="170"/>
    <col min="513" max="513" width="10" style="170" customWidth="1"/>
    <col min="514" max="514" width="13.28515625" style="170" customWidth="1"/>
    <col min="515" max="515" width="15.5703125" style="170" customWidth="1"/>
    <col min="516" max="516" width="19" style="170" customWidth="1"/>
    <col min="517" max="518" width="15.5703125" style="170" customWidth="1"/>
    <col min="519" max="519" width="12.85546875" style="170" customWidth="1"/>
    <col min="520" max="520" width="12.7109375" style="170" customWidth="1"/>
    <col min="521" max="768" width="14.7109375" style="170"/>
    <col min="769" max="769" width="10" style="170" customWidth="1"/>
    <col min="770" max="770" width="13.28515625" style="170" customWidth="1"/>
    <col min="771" max="771" width="15.5703125" style="170" customWidth="1"/>
    <col min="772" max="772" width="19" style="170" customWidth="1"/>
    <col min="773" max="774" width="15.5703125" style="170" customWidth="1"/>
    <col min="775" max="775" width="12.85546875" style="170" customWidth="1"/>
    <col min="776" max="776" width="12.7109375" style="170" customWidth="1"/>
    <col min="777" max="1024" width="14.7109375" style="170"/>
    <col min="1025" max="1025" width="10" style="170" customWidth="1"/>
    <col min="1026" max="1026" width="13.28515625" style="170" customWidth="1"/>
    <col min="1027" max="1027" width="15.5703125" style="170" customWidth="1"/>
    <col min="1028" max="1028" width="19" style="170" customWidth="1"/>
    <col min="1029" max="1030" width="15.5703125" style="170" customWidth="1"/>
    <col min="1031" max="1031" width="12.85546875" style="170" customWidth="1"/>
    <col min="1032" max="1032" width="12.7109375" style="170" customWidth="1"/>
    <col min="1033" max="1280" width="14.7109375" style="170"/>
    <col min="1281" max="1281" width="10" style="170" customWidth="1"/>
    <col min="1282" max="1282" width="13.28515625" style="170" customWidth="1"/>
    <col min="1283" max="1283" width="15.5703125" style="170" customWidth="1"/>
    <col min="1284" max="1284" width="19" style="170" customWidth="1"/>
    <col min="1285" max="1286" width="15.5703125" style="170" customWidth="1"/>
    <col min="1287" max="1287" width="12.85546875" style="170" customWidth="1"/>
    <col min="1288" max="1288" width="12.7109375" style="170" customWidth="1"/>
    <col min="1289" max="1536" width="14.7109375" style="170"/>
    <col min="1537" max="1537" width="10" style="170" customWidth="1"/>
    <col min="1538" max="1538" width="13.28515625" style="170" customWidth="1"/>
    <col min="1539" max="1539" width="15.5703125" style="170" customWidth="1"/>
    <col min="1540" max="1540" width="19" style="170" customWidth="1"/>
    <col min="1541" max="1542" width="15.5703125" style="170" customWidth="1"/>
    <col min="1543" max="1543" width="12.85546875" style="170" customWidth="1"/>
    <col min="1544" max="1544" width="12.7109375" style="170" customWidth="1"/>
    <col min="1545" max="1792" width="14.7109375" style="170"/>
    <col min="1793" max="1793" width="10" style="170" customWidth="1"/>
    <col min="1794" max="1794" width="13.28515625" style="170" customWidth="1"/>
    <col min="1795" max="1795" width="15.5703125" style="170" customWidth="1"/>
    <col min="1796" max="1796" width="19" style="170" customWidth="1"/>
    <col min="1797" max="1798" width="15.5703125" style="170" customWidth="1"/>
    <col min="1799" max="1799" width="12.85546875" style="170" customWidth="1"/>
    <col min="1800" max="1800" width="12.7109375" style="170" customWidth="1"/>
    <col min="1801" max="2048" width="14.7109375" style="170"/>
    <col min="2049" max="2049" width="10" style="170" customWidth="1"/>
    <col min="2050" max="2050" width="13.28515625" style="170" customWidth="1"/>
    <col min="2051" max="2051" width="15.5703125" style="170" customWidth="1"/>
    <col min="2052" max="2052" width="19" style="170" customWidth="1"/>
    <col min="2053" max="2054" width="15.5703125" style="170" customWidth="1"/>
    <col min="2055" max="2055" width="12.85546875" style="170" customWidth="1"/>
    <col min="2056" max="2056" width="12.7109375" style="170" customWidth="1"/>
    <col min="2057" max="2304" width="14.7109375" style="170"/>
    <col min="2305" max="2305" width="10" style="170" customWidth="1"/>
    <col min="2306" max="2306" width="13.28515625" style="170" customWidth="1"/>
    <col min="2307" max="2307" width="15.5703125" style="170" customWidth="1"/>
    <col min="2308" max="2308" width="19" style="170" customWidth="1"/>
    <col min="2309" max="2310" width="15.5703125" style="170" customWidth="1"/>
    <col min="2311" max="2311" width="12.85546875" style="170" customWidth="1"/>
    <col min="2312" max="2312" width="12.7109375" style="170" customWidth="1"/>
    <col min="2313" max="2560" width="14.7109375" style="170"/>
    <col min="2561" max="2561" width="10" style="170" customWidth="1"/>
    <col min="2562" max="2562" width="13.28515625" style="170" customWidth="1"/>
    <col min="2563" max="2563" width="15.5703125" style="170" customWidth="1"/>
    <col min="2564" max="2564" width="19" style="170" customWidth="1"/>
    <col min="2565" max="2566" width="15.5703125" style="170" customWidth="1"/>
    <col min="2567" max="2567" width="12.85546875" style="170" customWidth="1"/>
    <col min="2568" max="2568" width="12.7109375" style="170" customWidth="1"/>
    <col min="2569" max="2816" width="14.7109375" style="170"/>
    <col min="2817" max="2817" width="10" style="170" customWidth="1"/>
    <col min="2818" max="2818" width="13.28515625" style="170" customWidth="1"/>
    <col min="2819" max="2819" width="15.5703125" style="170" customWidth="1"/>
    <col min="2820" max="2820" width="19" style="170" customWidth="1"/>
    <col min="2821" max="2822" width="15.5703125" style="170" customWidth="1"/>
    <col min="2823" max="2823" width="12.85546875" style="170" customWidth="1"/>
    <col min="2824" max="2824" width="12.7109375" style="170" customWidth="1"/>
    <col min="2825" max="3072" width="14.7109375" style="170"/>
    <col min="3073" max="3073" width="10" style="170" customWidth="1"/>
    <col min="3074" max="3074" width="13.28515625" style="170" customWidth="1"/>
    <col min="3075" max="3075" width="15.5703125" style="170" customWidth="1"/>
    <col min="3076" max="3076" width="19" style="170" customWidth="1"/>
    <col min="3077" max="3078" width="15.5703125" style="170" customWidth="1"/>
    <col min="3079" max="3079" width="12.85546875" style="170" customWidth="1"/>
    <col min="3080" max="3080" width="12.7109375" style="170" customWidth="1"/>
    <col min="3081" max="3328" width="14.7109375" style="170"/>
    <col min="3329" max="3329" width="10" style="170" customWidth="1"/>
    <col min="3330" max="3330" width="13.28515625" style="170" customWidth="1"/>
    <col min="3331" max="3331" width="15.5703125" style="170" customWidth="1"/>
    <col min="3332" max="3332" width="19" style="170" customWidth="1"/>
    <col min="3333" max="3334" width="15.5703125" style="170" customWidth="1"/>
    <col min="3335" max="3335" width="12.85546875" style="170" customWidth="1"/>
    <col min="3336" max="3336" width="12.7109375" style="170" customWidth="1"/>
    <col min="3337" max="3584" width="14.7109375" style="170"/>
    <col min="3585" max="3585" width="10" style="170" customWidth="1"/>
    <col min="3586" max="3586" width="13.28515625" style="170" customWidth="1"/>
    <col min="3587" max="3587" width="15.5703125" style="170" customWidth="1"/>
    <col min="3588" max="3588" width="19" style="170" customWidth="1"/>
    <col min="3589" max="3590" width="15.5703125" style="170" customWidth="1"/>
    <col min="3591" max="3591" width="12.85546875" style="170" customWidth="1"/>
    <col min="3592" max="3592" width="12.7109375" style="170" customWidth="1"/>
    <col min="3593" max="3840" width="14.7109375" style="170"/>
    <col min="3841" max="3841" width="10" style="170" customWidth="1"/>
    <col min="3842" max="3842" width="13.28515625" style="170" customWidth="1"/>
    <col min="3843" max="3843" width="15.5703125" style="170" customWidth="1"/>
    <col min="3844" max="3844" width="19" style="170" customWidth="1"/>
    <col min="3845" max="3846" width="15.5703125" style="170" customWidth="1"/>
    <col min="3847" max="3847" width="12.85546875" style="170" customWidth="1"/>
    <col min="3848" max="3848" width="12.7109375" style="170" customWidth="1"/>
    <col min="3849" max="4096" width="14.7109375" style="170"/>
    <col min="4097" max="4097" width="10" style="170" customWidth="1"/>
    <col min="4098" max="4098" width="13.28515625" style="170" customWidth="1"/>
    <col min="4099" max="4099" width="15.5703125" style="170" customWidth="1"/>
    <col min="4100" max="4100" width="19" style="170" customWidth="1"/>
    <col min="4101" max="4102" width="15.5703125" style="170" customWidth="1"/>
    <col min="4103" max="4103" width="12.85546875" style="170" customWidth="1"/>
    <col min="4104" max="4104" width="12.7109375" style="170" customWidth="1"/>
    <col min="4105" max="4352" width="14.7109375" style="170"/>
    <col min="4353" max="4353" width="10" style="170" customWidth="1"/>
    <col min="4354" max="4354" width="13.28515625" style="170" customWidth="1"/>
    <col min="4355" max="4355" width="15.5703125" style="170" customWidth="1"/>
    <col min="4356" max="4356" width="19" style="170" customWidth="1"/>
    <col min="4357" max="4358" width="15.5703125" style="170" customWidth="1"/>
    <col min="4359" max="4359" width="12.85546875" style="170" customWidth="1"/>
    <col min="4360" max="4360" width="12.7109375" style="170" customWidth="1"/>
    <col min="4361" max="4608" width="14.7109375" style="170"/>
    <col min="4609" max="4609" width="10" style="170" customWidth="1"/>
    <col min="4610" max="4610" width="13.28515625" style="170" customWidth="1"/>
    <col min="4611" max="4611" width="15.5703125" style="170" customWidth="1"/>
    <col min="4612" max="4612" width="19" style="170" customWidth="1"/>
    <col min="4613" max="4614" width="15.5703125" style="170" customWidth="1"/>
    <col min="4615" max="4615" width="12.85546875" style="170" customWidth="1"/>
    <col min="4616" max="4616" width="12.7109375" style="170" customWidth="1"/>
    <col min="4617" max="4864" width="14.7109375" style="170"/>
    <col min="4865" max="4865" width="10" style="170" customWidth="1"/>
    <col min="4866" max="4866" width="13.28515625" style="170" customWidth="1"/>
    <col min="4867" max="4867" width="15.5703125" style="170" customWidth="1"/>
    <col min="4868" max="4868" width="19" style="170" customWidth="1"/>
    <col min="4869" max="4870" width="15.5703125" style="170" customWidth="1"/>
    <col min="4871" max="4871" width="12.85546875" style="170" customWidth="1"/>
    <col min="4872" max="4872" width="12.7109375" style="170" customWidth="1"/>
    <col min="4873" max="5120" width="14.7109375" style="170"/>
    <col min="5121" max="5121" width="10" style="170" customWidth="1"/>
    <col min="5122" max="5122" width="13.28515625" style="170" customWidth="1"/>
    <col min="5123" max="5123" width="15.5703125" style="170" customWidth="1"/>
    <col min="5124" max="5124" width="19" style="170" customWidth="1"/>
    <col min="5125" max="5126" width="15.5703125" style="170" customWidth="1"/>
    <col min="5127" max="5127" width="12.85546875" style="170" customWidth="1"/>
    <col min="5128" max="5128" width="12.7109375" style="170" customWidth="1"/>
    <col min="5129" max="5376" width="14.7109375" style="170"/>
    <col min="5377" max="5377" width="10" style="170" customWidth="1"/>
    <col min="5378" max="5378" width="13.28515625" style="170" customWidth="1"/>
    <col min="5379" max="5379" width="15.5703125" style="170" customWidth="1"/>
    <col min="5380" max="5380" width="19" style="170" customWidth="1"/>
    <col min="5381" max="5382" width="15.5703125" style="170" customWidth="1"/>
    <col min="5383" max="5383" width="12.85546875" style="170" customWidth="1"/>
    <col min="5384" max="5384" width="12.7109375" style="170" customWidth="1"/>
    <col min="5385" max="5632" width="14.7109375" style="170"/>
    <col min="5633" max="5633" width="10" style="170" customWidth="1"/>
    <col min="5634" max="5634" width="13.28515625" style="170" customWidth="1"/>
    <col min="5635" max="5635" width="15.5703125" style="170" customWidth="1"/>
    <col min="5636" max="5636" width="19" style="170" customWidth="1"/>
    <col min="5637" max="5638" width="15.5703125" style="170" customWidth="1"/>
    <col min="5639" max="5639" width="12.85546875" style="170" customWidth="1"/>
    <col min="5640" max="5640" width="12.7109375" style="170" customWidth="1"/>
    <col min="5641" max="5888" width="14.7109375" style="170"/>
    <col min="5889" max="5889" width="10" style="170" customWidth="1"/>
    <col min="5890" max="5890" width="13.28515625" style="170" customWidth="1"/>
    <col min="5891" max="5891" width="15.5703125" style="170" customWidth="1"/>
    <col min="5892" max="5892" width="19" style="170" customWidth="1"/>
    <col min="5893" max="5894" width="15.5703125" style="170" customWidth="1"/>
    <col min="5895" max="5895" width="12.85546875" style="170" customWidth="1"/>
    <col min="5896" max="5896" width="12.7109375" style="170" customWidth="1"/>
    <col min="5897" max="6144" width="14.7109375" style="170"/>
    <col min="6145" max="6145" width="10" style="170" customWidth="1"/>
    <col min="6146" max="6146" width="13.28515625" style="170" customWidth="1"/>
    <col min="6147" max="6147" width="15.5703125" style="170" customWidth="1"/>
    <col min="6148" max="6148" width="19" style="170" customWidth="1"/>
    <col min="6149" max="6150" width="15.5703125" style="170" customWidth="1"/>
    <col min="6151" max="6151" width="12.85546875" style="170" customWidth="1"/>
    <col min="6152" max="6152" width="12.7109375" style="170" customWidth="1"/>
    <col min="6153" max="6400" width="14.7109375" style="170"/>
    <col min="6401" max="6401" width="10" style="170" customWidth="1"/>
    <col min="6402" max="6402" width="13.28515625" style="170" customWidth="1"/>
    <col min="6403" max="6403" width="15.5703125" style="170" customWidth="1"/>
    <col min="6404" max="6404" width="19" style="170" customWidth="1"/>
    <col min="6405" max="6406" width="15.5703125" style="170" customWidth="1"/>
    <col min="6407" max="6407" width="12.85546875" style="170" customWidth="1"/>
    <col min="6408" max="6408" width="12.7109375" style="170" customWidth="1"/>
    <col min="6409" max="6656" width="14.7109375" style="170"/>
    <col min="6657" max="6657" width="10" style="170" customWidth="1"/>
    <col min="6658" max="6658" width="13.28515625" style="170" customWidth="1"/>
    <col min="6659" max="6659" width="15.5703125" style="170" customWidth="1"/>
    <col min="6660" max="6660" width="19" style="170" customWidth="1"/>
    <col min="6661" max="6662" width="15.5703125" style="170" customWidth="1"/>
    <col min="6663" max="6663" width="12.85546875" style="170" customWidth="1"/>
    <col min="6664" max="6664" width="12.7109375" style="170" customWidth="1"/>
    <col min="6665" max="6912" width="14.7109375" style="170"/>
    <col min="6913" max="6913" width="10" style="170" customWidth="1"/>
    <col min="6914" max="6914" width="13.28515625" style="170" customWidth="1"/>
    <col min="6915" max="6915" width="15.5703125" style="170" customWidth="1"/>
    <col min="6916" max="6916" width="19" style="170" customWidth="1"/>
    <col min="6917" max="6918" width="15.5703125" style="170" customWidth="1"/>
    <col min="6919" max="6919" width="12.85546875" style="170" customWidth="1"/>
    <col min="6920" max="6920" width="12.7109375" style="170" customWidth="1"/>
    <col min="6921" max="7168" width="14.7109375" style="170"/>
    <col min="7169" max="7169" width="10" style="170" customWidth="1"/>
    <col min="7170" max="7170" width="13.28515625" style="170" customWidth="1"/>
    <col min="7171" max="7171" width="15.5703125" style="170" customWidth="1"/>
    <col min="7172" max="7172" width="19" style="170" customWidth="1"/>
    <col min="7173" max="7174" width="15.5703125" style="170" customWidth="1"/>
    <col min="7175" max="7175" width="12.85546875" style="170" customWidth="1"/>
    <col min="7176" max="7176" width="12.7109375" style="170" customWidth="1"/>
    <col min="7177" max="7424" width="14.7109375" style="170"/>
    <col min="7425" max="7425" width="10" style="170" customWidth="1"/>
    <col min="7426" max="7426" width="13.28515625" style="170" customWidth="1"/>
    <col min="7427" max="7427" width="15.5703125" style="170" customWidth="1"/>
    <col min="7428" max="7428" width="19" style="170" customWidth="1"/>
    <col min="7429" max="7430" width="15.5703125" style="170" customWidth="1"/>
    <col min="7431" max="7431" width="12.85546875" style="170" customWidth="1"/>
    <col min="7432" max="7432" width="12.7109375" style="170" customWidth="1"/>
    <col min="7433" max="7680" width="14.7109375" style="170"/>
    <col min="7681" max="7681" width="10" style="170" customWidth="1"/>
    <col min="7682" max="7682" width="13.28515625" style="170" customWidth="1"/>
    <col min="7683" max="7683" width="15.5703125" style="170" customWidth="1"/>
    <col min="7684" max="7684" width="19" style="170" customWidth="1"/>
    <col min="7685" max="7686" width="15.5703125" style="170" customWidth="1"/>
    <col min="7687" max="7687" width="12.85546875" style="170" customWidth="1"/>
    <col min="7688" max="7688" width="12.7109375" style="170" customWidth="1"/>
    <col min="7689" max="7936" width="14.7109375" style="170"/>
    <col min="7937" max="7937" width="10" style="170" customWidth="1"/>
    <col min="7938" max="7938" width="13.28515625" style="170" customWidth="1"/>
    <col min="7939" max="7939" width="15.5703125" style="170" customWidth="1"/>
    <col min="7940" max="7940" width="19" style="170" customWidth="1"/>
    <col min="7941" max="7942" width="15.5703125" style="170" customWidth="1"/>
    <col min="7943" max="7943" width="12.85546875" style="170" customWidth="1"/>
    <col min="7944" max="7944" width="12.7109375" style="170" customWidth="1"/>
    <col min="7945" max="8192" width="14.7109375" style="170"/>
    <col min="8193" max="8193" width="10" style="170" customWidth="1"/>
    <col min="8194" max="8194" width="13.28515625" style="170" customWidth="1"/>
    <col min="8195" max="8195" width="15.5703125" style="170" customWidth="1"/>
    <col min="8196" max="8196" width="19" style="170" customWidth="1"/>
    <col min="8197" max="8198" width="15.5703125" style="170" customWidth="1"/>
    <col min="8199" max="8199" width="12.85546875" style="170" customWidth="1"/>
    <col min="8200" max="8200" width="12.7109375" style="170" customWidth="1"/>
    <col min="8201" max="8448" width="14.7109375" style="170"/>
    <col min="8449" max="8449" width="10" style="170" customWidth="1"/>
    <col min="8450" max="8450" width="13.28515625" style="170" customWidth="1"/>
    <col min="8451" max="8451" width="15.5703125" style="170" customWidth="1"/>
    <col min="8452" max="8452" width="19" style="170" customWidth="1"/>
    <col min="8453" max="8454" width="15.5703125" style="170" customWidth="1"/>
    <col min="8455" max="8455" width="12.85546875" style="170" customWidth="1"/>
    <col min="8456" max="8456" width="12.7109375" style="170" customWidth="1"/>
    <col min="8457" max="8704" width="14.7109375" style="170"/>
    <col min="8705" max="8705" width="10" style="170" customWidth="1"/>
    <col min="8706" max="8706" width="13.28515625" style="170" customWidth="1"/>
    <col min="8707" max="8707" width="15.5703125" style="170" customWidth="1"/>
    <col min="8708" max="8708" width="19" style="170" customWidth="1"/>
    <col min="8709" max="8710" width="15.5703125" style="170" customWidth="1"/>
    <col min="8711" max="8711" width="12.85546875" style="170" customWidth="1"/>
    <col min="8712" max="8712" width="12.7109375" style="170" customWidth="1"/>
    <col min="8713" max="8960" width="14.7109375" style="170"/>
    <col min="8961" max="8961" width="10" style="170" customWidth="1"/>
    <col min="8962" max="8962" width="13.28515625" style="170" customWidth="1"/>
    <col min="8963" max="8963" width="15.5703125" style="170" customWidth="1"/>
    <col min="8964" max="8964" width="19" style="170" customWidth="1"/>
    <col min="8965" max="8966" width="15.5703125" style="170" customWidth="1"/>
    <col min="8967" max="8967" width="12.85546875" style="170" customWidth="1"/>
    <col min="8968" max="8968" width="12.7109375" style="170" customWidth="1"/>
    <col min="8969" max="9216" width="14.7109375" style="170"/>
    <col min="9217" max="9217" width="10" style="170" customWidth="1"/>
    <col min="9218" max="9218" width="13.28515625" style="170" customWidth="1"/>
    <col min="9219" max="9219" width="15.5703125" style="170" customWidth="1"/>
    <col min="9220" max="9220" width="19" style="170" customWidth="1"/>
    <col min="9221" max="9222" width="15.5703125" style="170" customWidth="1"/>
    <col min="9223" max="9223" width="12.85546875" style="170" customWidth="1"/>
    <col min="9224" max="9224" width="12.7109375" style="170" customWidth="1"/>
    <col min="9225" max="9472" width="14.7109375" style="170"/>
    <col min="9473" max="9473" width="10" style="170" customWidth="1"/>
    <col min="9474" max="9474" width="13.28515625" style="170" customWidth="1"/>
    <col min="9475" max="9475" width="15.5703125" style="170" customWidth="1"/>
    <col min="9476" max="9476" width="19" style="170" customWidth="1"/>
    <col min="9477" max="9478" width="15.5703125" style="170" customWidth="1"/>
    <col min="9479" max="9479" width="12.85546875" style="170" customWidth="1"/>
    <col min="9480" max="9480" width="12.7109375" style="170" customWidth="1"/>
    <col min="9481" max="9728" width="14.7109375" style="170"/>
    <col min="9729" max="9729" width="10" style="170" customWidth="1"/>
    <col min="9730" max="9730" width="13.28515625" style="170" customWidth="1"/>
    <col min="9731" max="9731" width="15.5703125" style="170" customWidth="1"/>
    <col min="9732" max="9732" width="19" style="170" customWidth="1"/>
    <col min="9733" max="9734" width="15.5703125" style="170" customWidth="1"/>
    <col min="9735" max="9735" width="12.85546875" style="170" customWidth="1"/>
    <col min="9736" max="9736" width="12.7109375" style="170" customWidth="1"/>
    <col min="9737" max="9984" width="14.7109375" style="170"/>
    <col min="9985" max="9985" width="10" style="170" customWidth="1"/>
    <col min="9986" max="9986" width="13.28515625" style="170" customWidth="1"/>
    <col min="9987" max="9987" width="15.5703125" style="170" customWidth="1"/>
    <col min="9988" max="9988" width="19" style="170" customWidth="1"/>
    <col min="9989" max="9990" width="15.5703125" style="170" customWidth="1"/>
    <col min="9991" max="9991" width="12.85546875" style="170" customWidth="1"/>
    <col min="9992" max="9992" width="12.7109375" style="170" customWidth="1"/>
    <col min="9993" max="10240" width="14.7109375" style="170"/>
    <col min="10241" max="10241" width="10" style="170" customWidth="1"/>
    <col min="10242" max="10242" width="13.28515625" style="170" customWidth="1"/>
    <col min="10243" max="10243" width="15.5703125" style="170" customWidth="1"/>
    <col min="10244" max="10244" width="19" style="170" customWidth="1"/>
    <col min="10245" max="10246" width="15.5703125" style="170" customWidth="1"/>
    <col min="10247" max="10247" width="12.85546875" style="170" customWidth="1"/>
    <col min="10248" max="10248" width="12.7109375" style="170" customWidth="1"/>
    <col min="10249" max="10496" width="14.7109375" style="170"/>
    <col min="10497" max="10497" width="10" style="170" customWidth="1"/>
    <col min="10498" max="10498" width="13.28515625" style="170" customWidth="1"/>
    <col min="10499" max="10499" width="15.5703125" style="170" customWidth="1"/>
    <col min="10500" max="10500" width="19" style="170" customWidth="1"/>
    <col min="10501" max="10502" width="15.5703125" style="170" customWidth="1"/>
    <col min="10503" max="10503" width="12.85546875" style="170" customWidth="1"/>
    <col min="10504" max="10504" width="12.7109375" style="170" customWidth="1"/>
    <col min="10505" max="10752" width="14.7109375" style="170"/>
    <col min="10753" max="10753" width="10" style="170" customWidth="1"/>
    <col min="10754" max="10754" width="13.28515625" style="170" customWidth="1"/>
    <col min="10755" max="10755" width="15.5703125" style="170" customWidth="1"/>
    <col min="10756" max="10756" width="19" style="170" customWidth="1"/>
    <col min="10757" max="10758" width="15.5703125" style="170" customWidth="1"/>
    <col min="10759" max="10759" width="12.85546875" style="170" customWidth="1"/>
    <col min="10760" max="10760" width="12.7109375" style="170" customWidth="1"/>
    <col min="10761" max="11008" width="14.7109375" style="170"/>
    <col min="11009" max="11009" width="10" style="170" customWidth="1"/>
    <col min="11010" max="11010" width="13.28515625" style="170" customWidth="1"/>
    <col min="11011" max="11011" width="15.5703125" style="170" customWidth="1"/>
    <col min="11012" max="11012" width="19" style="170" customWidth="1"/>
    <col min="11013" max="11014" width="15.5703125" style="170" customWidth="1"/>
    <col min="11015" max="11015" width="12.85546875" style="170" customWidth="1"/>
    <col min="11016" max="11016" width="12.7109375" style="170" customWidth="1"/>
    <col min="11017" max="11264" width="14.7109375" style="170"/>
    <col min="11265" max="11265" width="10" style="170" customWidth="1"/>
    <col min="11266" max="11266" width="13.28515625" style="170" customWidth="1"/>
    <col min="11267" max="11267" width="15.5703125" style="170" customWidth="1"/>
    <col min="11268" max="11268" width="19" style="170" customWidth="1"/>
    <col min="11269" max="11270" width="15.5703125" style="170" customWidth="1"/>
    <col min="11271" max="11271" width="12.85546875" style="170" customWidth="1"/>
    <col min="11272" max="11272" width="12.7109375" style="170" customWidth="1"/>
    <col min="11273" max="11520" width="14.7109375" style="170"/>
    <col min="11521" max="11521" width="10" style="170" customWidth="1"/>
    <col min="11522" max="11522" width="13.28515625" style="170" customWidth="1"/>
    <col min="11523" max="11523" width="15.5703125" style="170" customWidth="1"/>
    <col min="11524" max="11524" width="19" style="170" customWidth="1"/>
    <col min="11525" max="11526" width="15.5703125" style="170" customWidth="1"/>
    <col min="11527" max="11527" width="12.85546875" style="170" customWidth="1"/>
    <col min="11528" max="11528" width="12.7109375" style="170" customWidth="1"/>
    <col min="11529" max="11776" width="14.7109375" style="170"/>
    <col min="11777" max="11777" width="10" style="170" customWidth="1"/>
    <col min="11778" max="11778" width="13.28515625" style="170" customWidth="1"/>
    <col min="11779" max="11779" width="15.5703125" style="170" customWidth="1"/>
    <col min="11780" max="11780" width="19" style="170" customWidth="1"/>
    <col min="11781" max="11782" width="15.5703125" style="170" customWidth="1"/>
    <col min="11783" max="11783" width="12.85546875" style="170" customWidth="1"/>
    <col min="11784" max="11784" width="12.7109375" style="170" customWidth="1"/>
    <col min="11785" max="12032" width="14.7109375" style="170"/>
    <col min="12033" max="12033" width="10" style="170" customWidth="1"/>
    <col min="12034" max="12034" width="13.28515625" style="170" customWidth="1"/>
    <col min="12035" max="12035" width="15.5703125" style="170" customWidth="1"/>
    <col min="12036" max="12036" width="19" style="170" customWidth="1"/>
    <col min="12037" max="12038" width="15.5703125" style="170" customWidth="1"/>
    <col min="12039" max="12039" width="12.85546875" style="170" customWidth="1"/>
    <col min="12040" max="12040" width="12.7109375" style="170" customWidth="1"/>
    <col min="12041" max="12288" width="14.7109375" style="170"/>
    <col min="12289" max="12289" width="10" style="170" customWidth="1"/>
    <col min="12290" max="12290" width="13.28515625" style="170" customWidth="1"/>
    <col min="12291" max="12291" width="15.5703125" style="170" customWidth="1"/>
    <col min="12292" max="12292" width="19" style="170" customWidth="1"/>
    <col min="12293" max="12294" width="15.5703125" style="170" customWidth="1"/>
    <col min="12295" max="12295" width="12.85546875" style="170" customWidth="1"/>
    <col min="12296" max="12296" width="12.7109375" style="170" customWidth="1"/>
    <col min="12297" max="12544" width="14.7109375" style="170"/>
    <col min="12545" max="12545" width="10" style="170" customWidth="1"/>
    <col min="12546" max="12546" width="13.28515625" style="170" customWidth="1"/>
    <col min="12547" max="12547" width="15.5703125" style="170" customWidth="1"/>
    <col min="12548" max="12548" width="19" style="170" customWidth="1"/>
    <col min="12549" max="12550" width="15.5703125" style="170" customWidth="1"/>
    <col min="12551" max="12551" width="12.85546875" style="170" customWidth="1"/>
    <col min="12552" max="12552" width="12.7109375" style="170" customWidth="1"/>
    <col min="12553" max="12800" width="14.7109375" style="170"/>
    <col min="12801" max="12801" width="10" style="170" customWidth="1"/>
    <col min="12802" max="12802" width="13.28515625" style="170" customWidth="1"/>
    <col min="12803" max="12803" width="15.5703125" style="170" customWidth="1"/>
    <col min="12804" max="12804" width="19" style="170" customWidth="1"/>
    <col min="12805" max="12806" width="15.5703125" style="170" customWidth="1"/>
    <col min="12807" max="12807" width="12.85546875" style="170" customWidth="1"/>
    <col min="12808" max="12808" width="12.7109375" style="170" customWidth="1"/>
    <col min="12809" max="13056" width="14.7109375" style="170"/>
    <col min="13057" max="13057" width="10" style="170" customWidth="1"/>
    <col min="13058" max="13058" width="13.28515625" style="170" customWidth="1"/>
    <col min="13059" max="13059" width="15.5703125" style="170" customWidth="1"/>
    <col min="13060" max="13060" width="19" style="170" customWidth="1"/>
    <col min="13061" max="13062" width="15.5703125" style="170" customWidth="1"/>
    <col min="13063" max="13063" width="12.85546875" style="170" customWidth="1"/>
    <col min="13064" max="13064" width="12.7109375" style="170" customWidth="1"/>
    <col min="13065" max="13312" width="14.7109375" style="170"/>
    <col min="13313" max="13313" width="10" style="170" customWidth="1"/>
    <col min="13314" max="13314" width="13.28515625" style="170" customWidth="1"/>
    <col min="13315" max="13315" width="15.5703125" style="170" customWidth="1"/>
    <col min="13316" max="13316" width="19" style="170" customWidth="1"/>
    <col min="13317" max="13318" width="15.5703125" style="170" customWidth="1"/>
    <col min="13319" max="13319" width="12.85546875" style="170" customWidth="1"/>
    <col min="13320" max="13320" width="12.7109375" style="170" customWidth="1"/>
    <col min="13321" max="13568" width="14.7109375" style="170"/>
    <col min="13569" max="13569" width="10" style="170" customWidth="1"/>
    <col min="13570" max="13570" width="13.28515625" style="170" customWidth="1"/>
    <col min="13571" max="13571" width="15.5703125" style="170" customWidth="1"/>
    <col min="13572" max="13572" width="19" style="170" customWidth="1"/>
    <col min="13573" max="13574" width="15.5703125" style="170" customWidth="1"/>
    <col min="13575" max="13575" width="12.85546875" style="170" customWidth="1"/>
    <col min="13576" max="13576" width="12.7109375" style="170" customWidth="1"/>
    <col min="13577" max="13824" width="14.7109375" style="170"/>
    <col min="13825" max="13825" width="10" style="170" customWidth="1"/>
    <col min="13826" max="13826" width="13.28515625" style="170" customWidth="1"/>
    <col min="13827" max="13827" width="15.5703125" style="170" customWidth="1"/>
    <col min="13828" max="13828" width="19" style="170" customWidth="1"/>
    <col min="13829" max="13830" width="15.5703125" style="170" customWidth="1"/>
    <col min="13831" max="13831" width="12.85546875" style="170" customWidth="1"/>
    <col min="13832" max="13832" width="12.7109375" style="170" customWidth="1"/>
    <col min="13833" max="14080" width="14.7109375" style="170"/>
    <col min="14081" max="14081" width="10" style="170" customWidth="1"/>
    <col min="14082" max="14082" width="13.28515625" style="170" customWidth="1"/>
    <col min="14083" max="14083" width="15.5703125" style="170" customWidth="1"/>
    <col min="14084" max="14084" width="19" style="170" customWidth="1"/>
    <col min="14085" max="14086" width="15.5703125" style="170" customWidth="1"/>
    <col min="14087" max="14087" width="12.85546875" style="170" customWidth="1"/>
    <col min="14088" max="14088" width="12.7109375" style="170" customWidth="1"/>
    <col min="14089" max="14336" width="14.7109375" style="170"/>
    <col min="14337" max="14337" width="10" style="170" customWidth="1"/>
    <col min="14338" max="14338" width="13.28515625" style="170" customWidth="1"/>
    <col min="14339" max="14339" width="15.5703125" style="170" customWidth="1"/>
    <col min="14340" max="14340" width="19" style="170" customWidth="1"/>
    <col min="14341" max="14342" width="15.5703125" style="170" customWidth="1"/>
    <col min="14343" max="14343" width="12.85546875" style="170" customWidth="1"/>
    <col min="14344" max="14344" width="12.7109375" style="170" customWidth="1"/>
    <col min="14345" max="14592" width="14.7109375" style="170"/>
    <col min="14593" max="14593" width="10" style="170" customWidth="1"/>
    <col min="14594" max="14594" width="13.28515625" style="170" customWidth="1"/>
    <col min="14595" max="14595" width="15.5703125" style="170" customWidth="1"/>
    <col min="14596" max="14596" width="19" style="170" customWidth="1"/>
    <col min="14597" max="14598" width="15.5703125" style="170" customWidth="1"/>
    <col min="14599" max="14599" width="12.85546875" style="170" customWidth="1"/>
    <col min="14600" max="14600" width="12.7109375" style="170" customWidth="1"/>
    <col min="14601" max="14848" width="14.7109375" style="170"/>
    <col min="14849" max="14849" width="10" style="170" customWidth="1"/>
    <col min="14850" max="14850" width="13.28515625" style="170" customWidth="1"/>
    <col min="14851" max="14851" width="15.5703125" style="170" customWidth="1"/>
    <col min="14852" max="14852" width="19" style="170" customWidth="1"/>
    <col min="14853" max="14854" width="15.5703125" style="170" customWidth="1"/>
    <col min="14855" max="14855" width="12.85546875" style="170" customWidth="1"/>
    <col min="14856" max="14856" width="12.7109375" style="170" customWidth="1"/>
    <col min="14857" max="15104" width="14.7109375" style="170"/>
    <col min="15105" max="15105" width="10" style="170" customWidth="1"/>
    <col min="15106" max="15106" width="13.28515625" style="170" customWidth="1"/>
    <col min="15107" max="15107" width="15.5703125" style="170" customWidth="1"/>
    <col min="15108" max="15108" width="19" style="170" customWidth="1"/>
    <col min="15109" max="15110" width="15.5703125" style="170" customWidth="1"/>
    <col min="15111" max="15111" width="12.85546875" style="170" customWidth="1"/>
    <col min="15112" max="15112" width="12.7109375" style="170" customWidth="1"/>
    <col min="15113" max="15360" width="14.7109375" style="170"/>
    <col min="15361" max="15361" width="10" style="170" customWidth="1"/>
    <col min="15362" max="15362" width="13.28515625" style="170" customWidth="1"/>
    <col min="15363" max="15363" width="15.5703125" style="170" customWidth="1"/>
    <col min="15364" max="15364" width="19" style="170" customWidth="1"/>
    <col min="15365" max="15366" width="15.5703125" style="170" customWidth="1"/>
    <col min="15367" max="15367" width="12.85546875" style="170" customWidth="1"/>
    <col min="15368" max="15368" width="12.7109375" style="170" customWidth="1"/>
    <col min="15369" max="15616" width="14.7109375" style="170"/>
    <col min="15617" max="15617" width="10" style="170" customWidth="1"/>
    <col min="15618" max="15618" width="13.28515625" style="170" customWidth="1"/>
    <col min="15619" max="15619" width="15.5703125" style="170" customWidth="1"/>
    <col min="15620" max="15620" width="19" style="170" customWidth="1"/>
    <col min="15621" max="15622" width="15.5703125" style="170" customWidth="1"/>
    <col min="15623" max="15623" width="12.85546875" style="170" customWidth="1"/>
    <col min="15624" max="15624" width="12.7109375" style="170" customWidth="1"/>
    <col min="15625" max="15872" width="14.7109375" style="170"/>
    <col min="15873" max="15873" width="10" style="170" customWidth="1"/>
    <col min="15874" max="15874" width="13.28515625" style="170" customWidth="1"/>
    <col min="15875" max="15875" width="15.5703125" style="170" customWidth="1"/>
    <col min="15876" max="15876" width="19" style="170" customWidth="1"/>
    <col min="15877" max="15878" width="15.5703125" style="170" customWidth="1"/>
    <col min="15879" max="15879" width="12.85546875" style="170" customWidth="1"/>
    <col min="15880" max="15880" width="12.7109375" style="170" customWidth="1"/>
    <col min="15881" max="16128" width="14.7109375" style="170"/>
    <col min="16129" max="16129" width="10" style="170" customWidth="1"/>
    <col min="16130" max="16130" width="13.28515625" style="170" customWidth="1"/>
    <col min="16131" max="16131" width="15.5703125" style="170" customWidth="1"/>
    <col min="16132" max="16132" width="19" style="170" customWidth="1"/>
    <col min="16133" max="16134" width="15.5703125" style="170" customWidth="1"/>
    <col min="16135" max="16135" width="12.85546875" style="170" customWidth="1"/>
    <col min="16136" max="16136" width="12.7109375" style="170" customWidth="1"/>
    <col min="16137" max="16384" width="14.7109375" style="170"/>
  </cols>
  <sheetData>
    <row r="1" spans="1:15" ht="32.25" customHeight="1" thickBot="1" x14ac:dyDescent="0.45">
      <c r="A1" s="299" t="s">
        <v>146</v>
      </c>
      <c r="B1" s="299"/>
      <c r="C1" s="299"/>
      <c r="D1" s="299"/>
      <c r="E1" s="299"/>
      <c r="F1" s="299"/>
      <c r="G1" s="299"/>
      <c r="H1" s="299"/>
    </row>
    <row r="2" spans="1:15" ht="17.100000000000001" customHeight="1" thickTop="1" thickBot="1" x14ac:dyDescent="0.45">
      <c r="A2" s="324" t="s">
        <v>122</v>
      </c>
      <c r="B2" s="326" t="s">
        <v>98</v>
      </c>
      <c r="C2" s="327"/>
      <c r="D2" s="328"/>
      <c r="E2" s="326" t="s">
        <v>99</v>
      </c>
      <c r="F2" s="327"/>
      <c r="G2" s="328"/>
      <c r="H2" s="324" t="s">
        <v>100</v>
      </c>
    </row>
    <row r="3" spans="1:15" s="171" customFormat="1" ht="42.75" customHeight="1" thickTop="1" thickBot="1" x14ac:dyDescent="0.25">
      <c r="A3" s="325"/>
      <c r="B3" s="175" t="s">
        <v>101</v>
      </c>
      <c r="C3" s="71" t="s">
        <v>102</v>
      </c>
      <c r="D3" s="175" t="s">
        <v>103</v>
      </c>
      <c r="E3" s="175" t="s">
        <v>104</v>
      </c>
      <c r="F3" s="175" t="s">
        <v>105</v>
      </c>
      <c r="G3" s="176" t="s">
        <v>106</v>
      </c>
      <c r="H3" s="325"/>
    </row>
    <row r="4" spans="1:15" ht="20.100000000000001" customHeight="1" thickBot="1" x14ac:dyDescent="0.45">
      <c r="A4" s="18">
        <v>1390</v>
      </c>
      <c r="B4" s="49">
        <v>11430564</v>
      </c>
      <c r="C4" s="50">
        <v>19260629</v>
      </c>
      <c r="D4" s="49">
        <v>30691193</v>
      </c>
      <c r="E4" s="50">
        <v>2216607</v>
      </c>
      <c r="F4" s="49">
        <v>1983729</v>
      </c>
      <c r="G4" s="50">
        <v>4200336</v>
      </c>
      <c r="H4" s="49">
        <v>34891529</v>
      </c>
    </row>
    <row r="5" spans="1:15" ht="20.100000000000001" customHeight="1" thickBot="1" x14ac:dyDescent="0.5">
      <c r="A5" s="18">
        <v>1391</v>
      </c>
      <c r="B5" s="49">
        <v>12217715</v>
      </c>
      <c r="C5" s="50">
        <v>20722058</v>
      </c>
      <c r="D5" s="49">
        <v>32939773</v>
      </c>
      <c r="E5" s="50">
        <v>2386876</v>
      </c>
      <c r="F5" s="49">
        <v>2151891</v>
      </c>
      <c r="G5" s="50">
        <v>4538767</v>
      </c>
      <c r="H5" s="49">
        <v>37478540</v>
      </c>
      <c r="I5" s="178">
        <f>B5/B4</f>
        <v>1.0688637061128392</v>
      </c>
      <c r="J5" s="178">
        <f>C5/C4</f>
        <v>1.0758764939608152</v>
      </c>
      <c r="K5" s="178">
        <f>D5/D4</f>
        <v>1.0732646658603333</v>
      </c>
      <c r="L5" s="178">
        <f t="shared" ref="L5:O14" si="0">E5/E4</f>
        <v>1.0768151503626939</v>
      </c>
      <c r="M5" s="178">
        <f t="shared" si="0"/>
        <v>1.0847706516363878</v>
      </c>
      <c r="N5" s="178">
        <f t="shared" si="0"/>
        <v>1.0805723637347107</v>
      </c>
      <c r="O5" s="178">
        <f t="shared" si="0"/>
        <v>1.0741443861631859</v>
      </c>
    </row>
    <row r="6" spans="1:15" ht="20.100000000000001" customHeight="1" thickBot="1" x14ac:dyDescent="0.5">
      <c r="A6" s="18">
        <v>1392</v>
      </c>
      <c r="B6" s="49">
        <v>12712246</v>
      </c>
      <c r="C6" s="50">
        <v>21491645.121467855</v>
      </c>
      <c r="D6" s="49">
        <v>34203891.121467859</v>
      </c>
      <c r="E6" s="50">
        <v>2574692</v>
      </c>
      <c r="F6" s="49">
        <v>2224996</v>
      </c>
      <c r="G6" s="50">
        <v>4799688</v>
      </c>
      <c r="H6" s="49">
        <v>39003579.121467859</v>
      </c>
      <c r="I6" s="178">
        <f t="shared" ref="I6:K14" si="1">B6/B5</f>
        <v>1.0404765539219076</v>
      </c>
      <c r="J6" s="178">
        <f t="shared" si="1"/>
        <v>1.0371385468310075</v>
      </c>
      <c r="K6" s="178">
        <f t="shared" si="1"/>
        <v>1.0383766494525588</v>
      </c>
      <c r="L6" s="178">
        <f t="shared" si="0"/>
        <v>1.0786869531555054</v>
      </c>
      <c r="M6" s="178">
        <f t="shared" si="0"/>
        <v>1.033972445630378</v>
      </c>
      <c r="N6" s="178">
        <f t="shared" si="0"/>
        <v>1.0574871986158356</v>
      </c>
      <c r="O6" s="178">
        <f t="shared" si="0"/>
        <v>1.0406909960064574</v>
      </c>
    </row>
    <row r="7" spans="1:15" ht="20.100000000000001" customHeight="1" thickBot="1" x14ac:dyDescent="0.5">
      <c r="A7" s="18">
        <v>1393</v>
      </c>
      <c r="B7" s="49">
        <v>13209527</v>
      </c>
      <c r="C7" s="50">
        <v>21806360</v>
      </c>
      <c r="D7" s="49">
        <v>35015887</v>
      </c>
      <c r="E7" s="50">
        <v>2791802</v>
      </c>
      <c r="F7" s="49">
        <v>2349004</v>
      </c>
      <c r="G7" s="50">
        <v>5140806</v>
      </c>
      <c r="H7" s="49">
        <v>40156693</v>
      </c>
      <c r="I7" s="178">
        <f t="shared" si="1"/>
        <v>1.0391182643885275</v>
      </c>
      <c r="J7" s="178">
        <f t="shared" si="1"/>
        <v>1.014643591812233</v>
      </c>
      <c r="K7" s="178">
        <f t="shared" si="1"/>
        <v>1.0237398685327499</v>
      </c>
      <c r="L7" s="178">
        <f t="shared" si="0"/>
        <v>1.0843246493172776</v>
      </c>
      <c r="M7" s="178">
        <f t="shared" si="0"/>
        <v>1.0557340327802835</v>
      </c>
      <c r="N7" s="178">
        <f t="shared" si="0"/>
        <v>1.0710708696065245</v>
      </c>
      <c r="O7" s="178">
        <f t="shared" si="0"/>
        <v>1.0295643093404589</v>
      </c>
    </row>
    <row r="8" spans="1:15" ht="20.100000000000001" customHeight="1" thickBot="1" x14ac:dyDescent="0.5">
      <c r="A8" s="18">
        <v>1394</v>
      </c>
      <c r="B8" s="49">
        <v>13167577</v>
      </c>
      <c r="C8" s="50">
        <v>22284288</v>
      </c>
      <c r="D8" s="49">
        <v>35451865</v>
      </c>
      <c r="E8" s="50">
        <v>3011349</v>
      </c>
      <c r="F8" s="49">
        <v>2373436</v>
      </c>
      <c r="G8" s="50">
        <v>5384785</v>
      </c>
      <c r="H8" s="49">
        <v>40836650</v>
      </c>
      <c r="I8" s="178">
        <f t="shared" si="1"/>
        <v>0.99682426176198435</v>
      </c>
      <c r="J8" s="178">
        <f t="shared" si="1"/>
        <v>1.0219169086450008</v>
      </c>
      <c r="K8" s="178">
        <f t="shared" si="1"/>
        <v>1.0124508626612829</v>
      </c>
      <c r="L8" s="178">
        <f t="shared" si="0"/>
        <v>1.0786398892185047</v>
      </c>
      <c r="M8" s="178">
        <f t="shared" si="0"/>
        <v>1.0104010039999931</v>
      </c>
      <c r="N8" s="178">
        <f t="shared" si="0"/>
        <v>1.0474592894577233</v>
      </c>
      <c r="O8" s="178">
        <f t="shared" si="0"/>
        <v>1.0169325945241556</v>
      </c>
    </row>
    <row r="9" spans="1:15" ht="20.100000000000001" customHeight="1" thickBot="1" x14ac:dyDescent="0.5">
      <c r="A9" s="18">
        <v>1395</v>
      </c>
      <c r="B9" s="49">
        <v>13164347</v>
      </c>
      <c r="C9" s="50">
        <v>21933596</v>
      </c>
      <c r="D9" s="49">
        <v>35097943</v>
      </c>
      <c r="E9" s="50">
        <v>3236983</v>
      </c>
      <c r="F9" s="49">
        <v>2482952</v>
      </c>
      <c r="G9" s="50">
        <v>5719935</v>
      </c>
      <c r="H9" s="49">
        <v>40817878</v>
      </c>
      <c r="I9" s="178">
        <f t="shared" si="1"/>
        <v>0.99975470050412463</v>
      </c>
      <c r="J9" s="178">
        <f t="shared" si="1"/>
        <v>0.9842628133328738</v>
      </c>
      <c r="K9" s="178">
        <f t="shared" si="1"/>
        <v>0.99001682986212436</v>
      </c>
      <c r="L9" s="178">
        <f t="shared" si="0"/>
        <v>1.0749278811589091</v>
      </c>
      <c r="M9" s="178">
        <f t="shared" si="0"/>
        <v>1.0461423859754382</v>
      </c>
      <c r="N9" s="178">
        <f t="shared" si="0"/>
        <v>1.0622401822914007</v>
      </c>
      <c r="O9" s="178">
        <f t="shared" si="0"/>
        <v>0.99954031488870909</v>
      </c>
    </row>
    <row r="10" spans="1:15" ht="20.100000000000001" customHeight="1" thickBot="1" x14ac:dyDescent="0.5">
      <c r="A10" s="18">
        <v>1396</v>
      </c>
      <c r="B10" s="49">
        <v>13365826</v>
      </c>
      <c r="C10" s="50">
        <v>22288078</v>
      </c>
      <c r="D10" s="49">
        <v>35653904</v>
      </c>
      <c r="E10" s="50">
        <v>3472332</v>
      </c>
      <c r="F10" s="49">
        <v>2605022</v>
      </c>
      <c r="G10" s="50">
        <v>6077354</v>
      </c>
      <c r="H10" s="49">
        <v>41731258</v>
      </c>
      <c r="I10" s="178">
        <f t="shared" si="1"/>
        <v>1.0153048989061135</v>
      </c>
      <c r="J10" s="178">
        <f t="shared" si="1"/>
        <v>1.0161615997668598</v>
      </c>
      <c r="K10" s="178">
        <f t="shared" si="1"/>
        <v>1.0158402730325251</v>
      </c>
      <c r="L10" s="178">
        <f t="shared" si="0"/>
        <v>1.0727062823623108</v>
      </c>
      <c r="M10" s="178">
        <f t="shared" si="0"/>
        <v>1.0491632540621003</v>
      </c>
      <c r="N10" s="178">
        <f t="shared" si="0"/>
        <v>1.0624865492352622</v>
      </c>
      <c r="O10" s="178">
        <f t="shared" si="0"/>
        <v>1.0223769594293952</v>
      </c>
    </row>
    <row r="11" spans="1:15" ht="20.100000000000001" customHeight="1" thickBot="1" x14ac:dyDescent="0.5">
      <c r="A11" s="18">
        <v>1397</v>
      </c>
      <c r="B11" s="49">
        <v>13353480</v>
      </c>
      <c r="C11" s="50">
        <v>22417616</v>
      </c>
      <c r="D11" s="49">
        <v>35771096</v>
      </c>
      <c r="E11" s="50">
        <v>3729101</v>
      </c>
      <c r="F11" s="49">
        <v>2786698</v>
      </c>
      <c r="G11" s="50">
        <v>6515799</v>
      </c>
      <c r="H11" s="49">
        <v>42286895</v>
      </c>
      <c r="I11" s="178">
        <f t="shared" si="1"/>
        <v>0.99907630100825795</v>
      </c>
      <c r="J11" s="178">
        <f t="shared" si="1"/>
        <v>1.0058119861210104</v>
      </c>
      <c r="K11" s="178">
        <f t="shared" si="1"/>
        <v>1.0032869331784817</v>
      </c>
      <c r="L11" s="178">
        <f t="shared" si="0"/>
        <v>1.0739471340874087</v>
      </c>
      <c r="M11" s="178">
        <f t="shared" si="0"/>
        <v>1.0697406778138534</v>
      </c>
      <c r="N11" s="178">
        <f t="shared" si="0"/>
        <v>1.0721440613793438</v>
      </c>
      <c r="O11" s="178">
        <f t="shared" si="0"/>
        <v>1.0133146477395913</v>
      </c>
    </row>
    <row r="12" spans="1:15" ht="20.100000000000001" customHeight="1" thickBot="1" x14ac:dyDescent="0.5">
      <c r="A12" s="18">
        <v>1398</v>
      </c>
      <c r="B12" s="49">
        <v>13684134</v>
      </c>
      <c r="C12" s="50">
        <v>22898874</v>
      </c>
      <c r="D12" s="49">
        <v>36583008</v>
      </c>
      <c r="E12" s="50">
        <v>3981604</v>
      </c>
      <c r="F12" s="49">
        <v>2953849</v>
      </c>
      <c r="G12" s="50">
        <v>6935453</v>
      </c>
      <c r="H12" s="49">
        <v>43518461</v>
      </c>
      <c r="I12" s="178">
        <f t="shared" si="1"/>
        <v>1.0247616351692592</v>
      </c>
      <c r="J12" s="178">
        <f t="shared" si="1"/>
        <v>1.021467849212869</v>
      </c>
      <c r="K12" s="178">
        <f t="shared" si="1"/>
        <v>1.0226974314681327</v>
      </c>
      <c r="L12" s="178">
        <f t="shared" si="0"/>
        <v>1.0677114940035146</v>
      </c>
      <c r="M12" s="178">
        <f t="shared" si="0"/>
        <v>1.0599817418320894</v>
      </c>
      <c r="N12" s="178">
        <f t="shared" si="0"/>
        <v>1.0644056085830762</v>
      </c>
      <c r="O12" s="178">
        <f t="shared" si="0"/>
        <v>1.0291240584110042</v>
      </c>
    </row>
    <row r="13" spans="1:15" ht="20.100000000000001" customHeight="1" thickBot="1" x14ac:dyDescent="0.5">
      <c r="A13" s="18">
        <v>1399</v>
      </c>
      <c r="B13" s="49">
        <v>13885989</v>
      </c>
      <c r="C13" s="50">
        <v>22706990</v>
      </c>
      <c r="D13" s="49">
        <v>36592979</v>
      </c>
      <c r="E13" s="50">
        <v>4228899</v>
      </c>
      <c r="F13" s="49">
        <v>2980643</v>
      </c>
      <c r="G13" s="50">
        <v>7209542</v>
      </c>
      <c r="H13" s="49">
        <v>43802521</v>
      </c>
      <c r="I13" s="178">
        <f t="shared" si="1"/>
        <v>1.0147510247999618</v>
      </c>
      <c r="J13" s="178">
        <f t="shared" si="1"/>
        <v>0.99162037399742886</v>
      </c>
      <c r="K13" s="178">
        <f t="shared" si="1"/>
        <v>1.0002725582324996</v>
      </c>
      <c r="L13" s="178">
        <f t="shared" si="0"/>
        <v>1.0621093910896211</v>
      </c>
      <c r="M13" s="178">
        <f t="shared" si="0"/>
        <v>1.0090708766764991</v>
      </c>
      <c r="N13" s="178">
        <f t="shared" si="0"/>
        <v>1.0395199852122132</v>
      </c>
      <c r="O13" s="178">
        <f t="shared" si="0"/>
        <v>1.0065273447974183</v>
      </c>
    </row>
    <row r="14" spans="1:15" ht="20.100000000000001" customHeight="1" thickBot="1" x14ac:dyDescent="0.5">
      <c r="A14" s="18">
        <v>1400</v>
      </c>
      <c r="B14" s="49">
        <v>14264471</v>
      </c>
      <c r="C14" s="50">
        <v>22685171</v>
      </c>
      <c r="D14" s="49">
        <v>36949642</v>
      </c>
      <c r="E14" s="50">
        <v>4076700</v>
      </c>
      <c r="F14" s="49">
        <v>3123749</v>
      </c>
      <c r="G14" s="50">
        <v>7200449</v>
      </c>
      <c r="H14" s="49">
        <v>44150091</v>
      </c>
      <c r="I14" s="178">
        <f t="shared" si="1"/>
        <v>1.0272563949172075</v>
      </c>
      <c r="J14" s="178">
        <f t="shared" si="1"/>
        <v>0.99903910646016936</v>
      </c>
      <c r="K14" s="178">
        <f t="shared" si="1"/>
        <v>1.0097467604372958</v>
      </c>
      <c r="L14" s="178">
        <f t="shared" si="0"/>
        <v>0.96400978126930914</v>
      </c>
      <c r="M14" s="178">
        <f t="shared" si="0"/>
        <v>1.0480117880604958</v>
      </c>
      <c r="N14" s="178">
        <f t="shared" si="0"/>
        <v>0.99873875483352481</v>
      </c>
      <c r="O14" s="178">
        <f t="shared" si="0"/>
        <v>1.0079349314163903</v>
      </c>
    </row>
    <row r="15" spans="1:15" ht="20.100000000000001" customHeight="1" thickBot="1" x14ac:dyDescent="0.5">
      <c r="A15" s="18">
        <v>1401</v>
      </c>
      <c r="B15" s="49">
        <v>14598609</v>
      </c>
      <c r="C15" s="50">
        <v>23039025</v>
      </c>
      <c r="D15" s="49">
        <v>37637634</v>
      </c>
      <c r="E15" s="50">
        <v>4387042</v>
      </c>
      <c r="F15" s="49">
        <v>3404365</v>
      </c>
      <c r="G15" s="50">
        <v>7791407</v>
      </c>
      <c r="H15" s="49">
        <v>45429041</v>
      </c>
      <c r="I15" s="178">
        <f t="shared" ref="I15:I16" si="2">B15/B14</f>
        <v>1.0234244929237124</v>
      </c>
      <c r="J15" s="178">
        <f t="shared" ref="J15:J16" si="3">C15/C14</f>
        <v>1.0155984717946362</v>
      </c>
      <c r="K15" s="178">
        <f t="shared" ref="K15:K16" si="4">D15/D14</f>
        <v>1.0186197203209708</v>
      </c>
      <c r="L15" s="178">
        <f t="shared" ref="L15:L16" si="5">E15/E14</f>
        <v>1.0761257880148158</v>
      </c>
      <c r="M15" s="178">
        <f t="shared" ref="M15:M16" si="6">F15/F14</f>
        <v>1.089833081979378</v>
      </c>
      <c r="N15" s="178">
        <f t="shared" ref="N15:N16" si="7">G15/G14</f>
        <v>1.0820723818750748</v>
      </c>
      <c r="O15" s="178">
        <f t="shared" ref="O15:O16" si="8">H15/H14</f>
        <v>1.0289682302127079</v>
      </c>
    </row>
    <row r="16" spans="1:15" ht="20.100000000000001" customHeight="1" thickBot="1" x14ac:dyDescent="0.5">
      <c r="A16" s="18">
        <v>1402</v>
      </c>
      <c r="B16" s="49">
        <v>15230581</v>
      </c>
      <c r="C16" s="50">
        <v>23681479</v>
      </c>
      <c r="D16" s="49">
        <v>38912060</v>
      </c>
      <c r="E16" s="50">
        <v>4671644</v>
      </c>
      <c r="F16" s="49">
        <v>3658912</v>
      </c>
      <c r="G16" s="50">
        <v>8330556</v>
      </c>
      <c r="H16" s="49">
        <v>47242616</v>
      </c>
      <c r="I16" s="178">
        <f t="shared" si="2"/>
        <v>1.0432898778232913</v>
      </c>
      <c r="J16" s="178">
        <f t="shared" si="3"/>
        <v>1.0278854682435563</v>
      </c>
      <c r="K16" s="178">
        <f t="shared" si="4"/>
        <v>1.033860417474701</v>
      </c>
      <c r="L16" s="178">
        <f t="shared" si="5"/>
        <v>1.0648733246684212</v>
      </c>
      <c r="M16" s="178">
        <f t="shared" si="6"/>
        <v>1.0747707722291822</v>
      </c>
      <c r="N16" s="178">
        <f t="shared" si="7"/>
        <v>1.0691978996861542</v>
      </c>
      <c r="O16" s="178">
        <f t="shared" si="8"/>
        <v>1.0399210496211002</v>
      </c>
    </row>
    <row r="17" spans="1:15" ht="20.100000000000001" customHeight="1" thickBot="1" x14ac:dyDescent="0.6">
      <c r="A17" s="179" t="s">
        <v>121</v>
      </c>
      <c r="B17" s="180">
        <f t="shared" ref="B17:H17" si="9">GEOMEAN(I5:I16)-1</f>
        <v>2.4206201002989314E-2</v>
      </c>
      <c r="C17" s="180">
        <f t="shared" si="9"/>
        <v>1.7368288200778625E-2</v>
      </c>
      <c r="D17" s="180">
        <f t="shared" si="9"/>
        <v>1.9974241947006588E-2</v>
      </c>
      <c r="E17" s="180">
        <f t="shared" si="9"/>
        <v>6.4098309683972454E-2</v>
      </c>
      <c r="F17" s="180">
        <f t="shared" si="9"/>
        <v>5.2339329701570403E-2</v>
      </c>
      <c r="G17" s="180">
        <f t="shared" si="9"/>
        <v>5.8723361721997547E-2</v>
      </c>
      <c r="H17" s="180">
        <f t="shared" si="9"/>
        <v>2.5575950192780583E-2</v>
      </c>
      <c r="I17" s="178"/>
      <c r="J17" s="178"/>
      <c r="K17" s="178"/>
      <c r="L17" s="178"/>
      <c r="M17" s="178"/>
      <c r="N17" s="178"/>
      <c r="O17" s="178"/>
    </row>
    <row r="18" spans="1:15" ht="17.100000000000001" customHeight="1" x14ac:dyDescent="0.4">
      <c r="A18" s="323"/>
      <c r="B18" s="323"/>
      <c r="C18" s="323"/>
      <c r="D18" s="323"/>
      <c r="E18" s="323"/>
      <c r="F18" s="323"/>
      <c r="G18" s="323"/>
      <c r="H18" s="323"/>
    </row>
  </sheetData>
  <mergeCells count="6">
    <mergeCell ref="A18:H18"/>
    <mergeCell ref="A1:H1"/>
    <mergeCell ref="A2:A3"/>
    <mergeCell ref="B2:D2"/>
    <mergeCell ref="E2:G2"/>
    <mergeCell ref="H2:H3"/>
  </mergeCells>
  <printOptions horizontalCentered="1"/>
  <pageMargins left="0.19685039370078741" right="0.39370078740157483" top="0.78740157480314965" bottom="0" header="0" footer="0"/>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J35"/>
  <sheetViews>
    <sheetView rightToLeft="1" view="pageBreakPreview" topLeftCell="A16" zoomScale="80" zoomScaleNormal="100" zoomScaleSheetLayoutView="80" workbookViewId="0">
      <selection activeCell="A35" sqref="A35:D35"/>
    </sheetView>
  </sheetViews>
  <sheetFormatPr defaultRowHeight="32.25" customHeight="1" x14ac:dyDescent="0.45"/>
  <cols>
    <col min="1" max="1" width="17.5703125" style="1" customWidth="1"/>
    <col min="2" max="2" width="24.140625" style="1" customWidth="1"/>
    <col min="3" max="3" width="28" style="1" bestFit="1" customWidth="1"/>
    <col min="4" max="4" width="24.140625" style="1" customWidth="1"/>
    <col min="5" max="16384" width="9.140625" style="1"/>
  </cols>
  <sheetData>
    <row r="1" spans="1:10" ht="21.75" thickBot="1" x14ac:dyDescent="0.5">
      <c r="A1" s="284" t="s">
        <v>126</v>
      </c>
      <c r="B1" s="285"/>
      <c r="C1" s="285"/>
      <c r="D1" s="285"/>
    </row>
    <row r="2" spans="1:10" ht="22.5" thickTop="1" thickBot="1" x14ac:dyDescent="0.5">
      <c r="A2" s="26" t="s">
        <v>45</v>
      </c>
      <c r="B2" s="26" t="s">
        <v>0</v>
      </c>
      <c r="C2" s="71" t="s">
        <v>57</v>
      </c>
      <c r="D2" s="26" t="s">
        <v>1</v>
      </c>
    </row>
    <row r="3" spans="1:10" ht="23.1" customHeight="1" thickBot="1" x14ac:dyDescent="0.5">
      <c r="A3" s="34">
        <v>1372</v>
      </c>
      <c r="B3" s="183">
        <v>22</v>
      </c>
      <c r="C3" s="17">
        <v>202</v>
      </c>
      <c r="D3" s="183">
        <v>1</v>
      </c>
    </row>
    <row r="4" spans="1:10" ht="23.1" customHeight="1" thickBot="1" x14ac:dyDescent="0.5">
      <c r="A4" s="34">
        <v>1373</v>
      </c>
      <c r="B4" s="183">
        <v>24</v>
      </c>
      <c r="C4" s="17">
        <v>200</v>
      </c>
      <c r="D4" s="183">
        <v>3</v>
      </c>
      <c r="E4" s="178">
        <f>B4/B3</f>
        <v>1.0909090909090908</v>
      </c>
      <c r="F4" s="178">
        <f>C4/C3</f>
        <v>0.99009900990099009</v>
      </c>
      <c r="G4" s="178">
        <f>D4/D3</f>
        <v>3</v>
      </c>
      <c r="H4" s="193"/>
      <c r="I4" s="193"/>
      <c r="J4" s="193"/>
    </row>
    <row r="5" spans="1:10" ht="23.1" customHeight="1" thickBot="1" x14ac:dyDescent="0.5">
      <c r="A5" s="34">
        <v>1374</v>
      </c>
      <c r="B5" s="183">
        <v>33</v>
      </c>
      <c r="C5" s="17">
        <v>212</v>
      </c>
      <c r="D5" s="183">
        <v>2</v>
      </c>
      <c r="E5" s="178">
        <f t="shared" ref="E5:G31" si="0">B5/B4</f>
        <v>1.375</v>
      </c>
      <c r="F5" s="178">
        <f t="shared" si="0"/>
        <v>1.06</v>
      </c>
      <c r="G5" s="178">
        <f>D5/D4</f>
        <v>0.66666666666666663</v>
      </c>
      <c r="H5" s="193"/>
      <c r="I5" s="193"/>
      <c r="J5" s="193"/>
    </row>
    <row r="6" spans="1:10" ht="23.1" customHeight="1" thickBot="1" x14ac:dyDescent="0.5">
      <c r="A6" s="34">
        <v>1375</v>
      </c>
      <c r="B6" s="183">
        <v>44</v>
      </c>
      <c r="C6" s="17">
        <v>215</v>
      </c>
      <c r="D6" s="183">
        <v>3</v>
      </c>
      <c r="E6" s="178">
        <f t="shared" si="0"/>
        <v>1.3333333333333333</v>
      </c>
      <c r="F6" s="178">
        <f t="shared" si="0"/>
        <v>1.0141509433962264</v>
      </c>
      <c r="G6" s="178">
        <f t="shared" si="0"/>
        <v>1.5</v>
      </c>
      <c r="H6" s="193"/>
      <c r="I6" s="193"/>
      <c r="J6" s="193"/>
    </row>
    <row r="7" spans="1:10" ht="23.1" customHeight="1" thickBot="1" x14ac:dyDescent="0.5">
      <c r="A7" s="34">
        <v>1376</v>
      </c>
      <c r="B7" s="183">
        <v>46</v>
      </c>
      <c r="C7" s="17">
        <v>216</v>
      </c>
      <c r="D7" s="183">
        <v>8</v>
      </c>
      <c r="E7" s="178">
        <f t="shared" si="0"/>
        <v>1.0454545454545454</v>
      </c>
      <c r="F7" s="178">
        <f t="shared" si="0"/>
        <v>1.0046511627906978</v>
      </c>
      <c r="G7" s="178">
        <f t="shared" si="0"/>
        <v>2.6666666666666665</v>
      </c>
      <c r="H7" s="193"/>
      <c r="I7" s="193"/>
      <c r="J7" s="193"/>
    </row>
    <row r="8" spans="1:10" ht="23.1" customHeight="1" thickBot="1" x14ac:dyDescent="0.5">
      <c r="A8" s="34">
        <v>1377</v>
      </c>
      <c r="B8" s="183">
        <v>47</v>
      </c>
      <c r="C8" s="17">
        <v>227</v>
      </c>
      <c r="D8" s="183">
        <v>8</v>
      </c>
      <c r="E8" s="178">
        <f t="shared" si="0"/>
        <v>1.0217391304347827</v>
      </c>
      <c r="F8" s="178">
        <f t="shared" si="0"/>
        <v>1.0509259259259258</v>
      </c>
      <c r="G8" s="178">
        <f t="shared" si="0"/>
        <v>1</v>
      </c>
      <c r="H8" s="193"/>
      <c r="I8" s="193"/>
      <c r="J8" s="193"/>
    </row>
    <row r="9" spans="1:10" ht="23.1" customHeight="1" thickBot="1" x14ac:dyDescent="0.5">
      <c r="A9" s="34">
        <v>1378</v>
      </c>
      <c r="B9" s="183">
        <v>48</v>
      </c>
      <c r="C9" s="17">
        <v>232</v>
      </c>
      <c r="D9" s="183">
        <v>10</v>
      </c>
      <c r="E9" s="178">
        <f t="shared" si="0"/>
        <v>1.0212765957446808</v>
      </c>
      <c r="F9" s="178">
        <f t="shared" si="0"/>
        <v>1.0220264317180616</v>
      </c>
      <c r="G9" s="178">
        <f t="shared" si="0"/>
        <v>1.25</v>
      </c>
      <c r="H9" s="193"/>
      <c r="I9" s="193"/>
      <c r="J9" s="193"/>
    </row>
    <row r="10" spans="1:10" ht="23.1" customHeight="1" thickBot="1" x14ac:dyDescent="0.5">
      <c r="A10" s="34">
        <v>1379</v>
      </c>
      <c r="B10" s="183">
        <v>51</v>
      </c>
      <c r="C10" s="17">
        <v>240</v>
      </c>
      <c r="D10" s="183">
        <v>11</v>
      </c>
      <c r="E10" s="178">
        <f t="shared" si="0"/>
        <v>1.0625</v>
      </c>
      <c r="F10" s="178">
        <f t="shared" si="0"/>
        <v>1.0344827586206897</v>
      </c>
      <c r="G10" s="178">
        <f t="shared" si="0"/>
        <v>1.1000000000000001</v>
      </c>
      <c r="H10" s="193"/>
      <c r="I10" s="193"/>
      <c r="J10" s="193"/>
    </row>
    <row r="11" spans="1:10" ht="23.1" customHeight="1" thickBot="1" x14ac:dyDescent="0.5">
      <c r="A11" s="34">
        <v>1380</v>
      </c>
      <c r="B11" s="183">
        <v>55</v>
      </c>
      <c r="C11" s="17">
        <v>246</v>
      </c>
      <c r="D11" s="183">
        <v>12</v>
      </c>
      <c r="E11" s="178">
        <f t="shared" si="0"/>
        <v>1.0784313725490196</v>
      </c>
      <c r="F11" s="178">
        <f t="shared" si="0"/>
        <v>1.0249999999999999</v>
      </c>
      <c r="G11" s="178">
        <f t="shared" si="0"/>
        <v>1.0909090909090908</v>
      </c>
      <c r="H11" s="193"/>
      <c r="I11" s="193"/>
      <c r="J11" s="193"/>
    </row>
    <row r="12" spans="1:10" ht="23.1" customHeight="1" thickBot="1" x14ac:dyDescent="0.5">
      <c r="A12" s="34">
        <v>1381</v>
      </c>
      <c r="B12" s="183">
        <v>62</v>
      </c>
      <c r="C12" s="17">
        <v>257</v>
      </c>
      <c r="D12" s="183">
        <v>9</v>
      </c>
      <c r="E12" s="178">
        <f t="shared" si="0"/>
        <v>1.1272727272727272</v>
      </c>
      <c r="F12" s="178">
        <f t="shared" si="0"/>
        <v>1.0447154471544715</v>
      </c>
      <c r="G12" s="178">
        <f t="shared" si="0"/>
        <v>0.75</v>
      </c>
      <c r="H12" s="193"/>
      <c r="I12" s="193"/>
      <c r="J12" s="193"/>
    </row>
    <row r="13" spans="1:10" ht="23.1" customHeight="1" thickBot="1" x14ac:dyDescent="0.5">
      <c r="A13" s="34">
        <v>1382</v>
      </c>
      <c r="B13" s="183">
        <v>63</v>
      </c>
      <c r="C13" s="17">
        <v>258</v>
      </c>
      <c r="D13" s="183">
        <v>9</v>
      </c>
      <c r="E13" s="178">
        <f t="shared" si="0"/>
        <v>1.0161290322580645</v>
      </c>
      <c r="F13" s="178">
        <f t="shared" si="0"/>
        <v>1.0038910505836576</v>
      </c>
      <c r="G13" s="178">
        <f t="shared" si="0"/>
        <v>1</v>
      </c>
      <c r="H13" s="193"/>
      <c r="I13" s="193"/>
      <c r="J13" s="193"/>
    </row>
    <row r="14" spans="1:10" ht="23.1" customHeight="1" thickBot="1" x14ac:dyDescent="0.5">
      <c r="A14" s="34">
        <v>1383</v>
      </c>
      <c r="B14" s="183">
        <v>68</v>
      </c>
      <c r="C14" s="17">
        <v>264</v>
      </c>
      <c r="D14" s="183">
        <v>6</v>
      </c>
      <c r="E14" s="178">
        <f t="shared" si="0"/>
        <v>1.0793650793650793</v>
      </c>
      <c r="F14" s="178">
        <f t="shared" si="0"/>
        <v>1.0232558139534884</v>
      </c>
      <c r="G14" s="178">
        <f t="shared" si="0"/>
        <v>0.66666666666666663</v>
      </c>
      <c r="H14" s="193"/>
      <c r="I14" s="193"/>
      <c r="J14" s="193"/>
    </row>
    <row r="15" spans="1:10" ht="23.1" customHeight="1" thickBot="1" x14ac:dyDescent="0.5">
      <c r="A15" s="34">
        <v>1384</v>
      </c>
      <c r="B15" s="183">
        <v>67</v>
      </c>
      <c r="C15" s="17">
        <v>265</v>
      </c>
      <c r="D15" s="183">
        <v>6</v>
      </c>
      <c r="E15" s="178">
        <f t="shared" si="0"/>
        <v>0.98529411764705888</v>
      </c>
      <c r="F15" s="178">
        <f t="shared" si="0"/>
        <v>1.0037878787878789</v>
      </c>
      <c r="G15" s="178">
        <f t="shared" si="0"/>
        <v>1</v>
      </c>
      <c r="H15" s="193"/>
      <c r="I15" s="193"/>
      <c r="J15" s="193"/>
    </row>
    <row r="16" spans="1:10" ht="23.1" customHeight="1" thickBot="1" x14ac:dyDescent="0.5">
      <c r="A16" s="34">
        <v>1385</v>
      </c>
      <c r="B16" s="183">
        <v>67</v>
      </c>
      <c r="C16" s="17">
        <v>256</v>
      </c>
      <c r="D16" s="183">
        <v>6</v>
      </c>
      <c r="E16" s="178">
        <f t="shared" si="0"/>
        <v>1</v>
      </c>
      <c r="F16" s="178">
        <f t="shared" si="0"/>
        <v>0.96603773584905661</v>
      </c>
      <c r="G16" s="178">
        <f t="shared" si="0"/>
        <v>1</v>
      </c>
      <c r="H16" s="193"/>
      <c r="I16" s="193"/>
      <c r="J16" s="193"/>
    </row>
    <row r="17" spans="1:10" ht="23.1" customHeight="1" thickBot="1" x14ac:dyDescent="0.5">
      <c r="A17" s="34">
        <v>1386</v>
      </c>
      <c r="B17" s="183">
        <v>67</v>
      </c>
      <c r="C17" s="17">
        <v>258</v>
      </c>
      <c r="D17" s="183">
        <v>7</v>
      </c>
      <c r="E17" s="178">
        <f t="shared" si="0"/>
        <v>1</v>
      </c>
      <c r="F17" s="178">
        <f t="shared" si="0"/>
        <v>1.0078125</v>
      </c>
      <c r="G17" s="178">
        <f t="shared" si="0"/>
        <v>1.1666666666666667</v>
      </c>
      <c r="H17" s="193"/>
      <c r="I17" s="193"/>
      <c r="J17" s="193"/>
    </row>
    <row r="18" spans="1:10" ht="23.1" customHeight="1" thickBot="1" x14ac:dyDescent="0.5">
      <c r="A18" s="34">
        <v>1387</v>
      </c>
      <c r="B18" s="183">
        <v>68</v>
      </c>
      <c r="C18" s="17">
        <v>261</v>
      </c>
      <c r="D18" s="183">
        <v>7</v>
      </c>
      <c r="E18" s="178">
        <f t="shared" si="0"/>
        <v>1.0149253731343284</v>
      </c>
      <c r="F18" s="178">
        <f t="shared" si="0"/>
        <v>1.0116279069767442</v>
      </c>
      <c r="G18" s="178">
        <f t="shared" si="0"/>
        <v>1</v>
      </c>
      <c r="H18" s="193"/>
      <c r="I18" s="193"/>
      <c r="J18" s="193"/>
    </row>
    <row r="19" spans="1:10" ht="23.1" customHeight="1" thickBot="1" x14ac:dyDescent="0.5">
      <c r="A19" s="34">
        <v>1388</v>
      </c>
      <c r="B19" s="183">
        <v>67</v>
      </c>
      <c r="C19" s="17">
        <v>267</v>
      </c>
      <c r="D19" s="184">
        <v>7</v>
      </c>
      <c r="E19" s="178">
        <f t="shared" si="0"/>
        <v>0.98529411764705888</v>
      </c>
      <c r="F19" s="178">
        <f t="shared" si="0"/>
        <v>1.0229885057471264</v>
      </c>
      <c r="G19" s="178">
        <f t="shared" si="0"/>
        <v>1</v>
      </c>
      <c r="H19" s="193"/>
      <c r="I19" s="193"/>
      <c r="J19" s="193"/>
    </row>
    <row r="20" spans="1:10" ht="23.1" customHeight="1" thickBot="1" x14ac:dyDescent="0.5">
      <c r="A20" s="34">
        <v>1389</v>
      </c>
      <c r="B20" s="184">
        <v>67</v>
      </c>
      <c r="C20" s="17">
        <v>267</v>
      </c>
      <c r="D20" s="183">
        <v>7</v>
      </c>
      <c r="E20" s="178">
        <f t="shared" si="0"/>
        <v>1</v>
      </c>
      <c r="F20" s="178">
        <f t="shared" si="0"/>
        <v>1</v>
      </c>
      <c r="G20" s="178">
        <f t="shared" si="0"/>
        <v>1</v>
      </c>
      <c r="H20" s="193"/>
      <c r="I20" s="193"/>
      <c r="J20" s="193"/>
    </row>
    <row r="21" spans="1:10" ht="23.1" customHeight="1" thickBot="1" x14ac:dyDescent="0.5">
      <c r="A21" s="34">
        <v>1390</v>
      </c>
      <c r="B21" s="183">
        <v>67</v>
      </c>
      <c r="C21" s="17">
        <v>268</v>
      </c>
      <c r="D21" s="183">
        <v>7</v>
      </c>
      <c r="E21" s="178">
        <f t="shared" si="0"/>
        <v>1</v>
      </c>
      <c r="F21" s="178">
        <f t="shared" si="0"/>
        <v>1.0037453183520599</v>
      </c>
      <c r="G21" s="178">
        <f t="shared" si="0"/>
        <v>1</v>
      </c>
      <c r="H21" s="193"/>
      <c r="I21" s="193"/>
      <c r="J21" s="193"/>
    </row>
    <row r="22" spans="1:10" ht="23.1" customHeight="1" thickBot="1" x14ac:dyDescent="0.5">
      <c r="A22" s="34">
        <v>1391</v>
      </c>
      <c r="B22" s="183">
        <v>68</v>
      </c>
      <c r="C22" s="17">
        <v>274</v>
      </c>
      <c r="D22" s="183">
        <v>7</v>
      </c>
      <c r="E22" s="178">
        <f t="shared" si="0"/>
        <v>1.0149253731343284</v>
      </c>
      <c r="F22" s="178">
        <f t="shared" si="0"/>
        <v>1.0223880597014925</v>
      </c>
      <c r="G22" s="178">
        <f t="shared" si="0"/>
        <v>1</v>
      </c>
      <c r="H22" s="193"/>
      <c r="I22" s="193"/>
      <c r="J22" s="193"/>
    </row>
    <row r="23" spans="1:10" ht="23.1" customHeight="1" thickBot="1" x14ac:dyDescent="0.5">
      <c r="A23" s="34">
        <v>1392</v>
      </c>
      <c r="B23" s="183">
        <v>69</v>
      </c>
      <c r="C23" s="17">
        <v>274</v>
      </c>
      <c r="D23" s="183">
        <v>7</v>
      </c>
      <c r="E23" s="178">
        <f t="shared" si="0"/>
        <v>1.0147058823529411</v>
      </c>
      <c r="F23" s="178">
        <f t="shared" si="0"/>
        <v>1</v>
      </c>
      <c r="G23" s="178">
        <f t="shared" si="0"/>
        <v>1</v>
      </c>
      <c r="H23" s="193"/>
      <c r="I23" s="193"/>
      <c r="J23" s="193"/>
    </row>
    <row r="24" spans="1:10" ht="23.1" customHeight="1" thickBot="1" x14ac:dyDescent="0.5">
      <c r="A24" s="34">
        <v>1393</v>
      </c>
      <c r="B24" s="183">
        <v>71</v>
      </c>
      <c r="C24" s="17">
        <v>276</v>
      </c>
      <c r="D24" s="183">
        <v>7</v>
      </c>
      <c r="E24" s="178">
        <f t="shared" si="0"/>
        <v>1.0289855072463767</v>
      </c>
      <c r="F24" s="178">
        <f t="shared" si="0"/>
        <v>1.0072992700729928</v>
      </c>
      <c r="G24" s="178">
        <f t="shared" si="0"/>
        <v>1</v>
      </c>
      <c r="H24" s="193"/>
      <c r="I24" s="193"/>
      <c r="J24" s="193"/>
    </row>
    <row r="25" spans="1:10" ht="23.1" customHeight="1" thickBot="1" x14ac:dyDescent="0.5">
      <c r="A25" s="34">
        <v>1394</v>
      </c>
      <c r="B25" s="183">
        <v>70</v>
      </c>
      <c r="C25" s="17">
        <v>283</v>
      </c>
      <c r="D25" s="183">
        <v>5</v>
      </c>
      <c r="E25" s="178">
        <f t="shared" si="0"/>
        <v>0.9859154929577465</v>
      </c>
      <c r="F25" s="178">
        <f t="shared" si="0"/>
        <v>1.0253623188405796</v>
      </c>
      <c r="G25" s="178">
        <f t="shared" si="0"/>
        <v>0.7142857142857143</v>
      </c>
      <c r="H25" s="193"/>
      <c r="I25" s="193"/>
      <c r="J25" s="193"/>
    </row>
    <row r="26" spans="1:10" ht="23.1" customHeight="1" thickBot="1" x14ac:dyDescent="0.5">
      <c r="A26" s="34">
        <v>1395</v>
      </c>
      <c r="B26" s="183">
        <v>70</v>
      </c>
      <c r="C26" s="17">
        <v>288</v>
      </c>
      <c r="D26" s="183">
        <v>5</v>
      </c>
      <c r="E26" s="178">
        <f t="shared" si="0"/>
        <v>1</v>
      </c>
      <c r="F26" s="178">
        <f t="shared" si="0"/>
        <v>1.0176678445229681</v>
      </c>
      <c r="G26" s="178">
        <f t="shared" si="0"/>
        <v>1</v>
      </c>
      <c r="H26" s="193"/>
      <c r="I26" s="193"/>
      <c r="J26" s="193"/>
    </row>
    <row r="27" spans="1:10" ht="23.1" customHeight="1" thickBot="1" x14ac:dyDescent="0.5">
      <c r="A27" s="34">
        <v>1396</v>
      </c>
      <c r="B27" s="183">
        <v>70</v>
      </c>
      <c r="C27" s="17">
        <v>289</v>
      </c>
      <c r="D27" s="183">
        <v>5</v>
      </c>
      <c r="E27" s="178">
        <f t="shared" si="0"/>
        <v>1</v>
      </c>
      <c r="F27" s="178">
        <f t="shared" si="0"/>
        <v>1.0034722222222223</v>
      </c>
      <c r="G27" s="178">
        <f t="shared" si="0"/>
        <v>1</v>
      </c>
      <c r="H27" s="193"/>
      <c r="I27" s="193"/>
      <c r="J27" s="193"/>
    </row>
    <row r="28" spans="1:10" ht="23.1" customHeight="1" thickBot="1" x14ac:dyDescent="0.5">
      <c r="A28" s="34">
        <v>1397</v>
      </c>
      <c r="B28" s="183">
        <v>70</v>
      </c>
      <c r="C28" s="17">
        <v>299</v>
      </c>
      <c r="D28" s="183">
        <v>5</v>
      </c>
      <c r="E28" s="178">
        <f t="shared" si="0"/>
        <v>1</v>
      </c>
      <c r="F28" s="178">
        <f t="shared" si="0"/>
        <v>1.0346020761245676</v>
      </c>
      <c r="G28" s="178">
        <f t="shared" si="0"/>
        <v>1</v>
      </c>
      <c r="H28" s="193"/>
      <c r="I28" s="193"/>
      <c r="J28" s="193"/>
    </row>
    <row r="29" spans="1:10" ht="23.1" customHeight="1" thickBot="1" x14ac:dyDescent="0.5">
      <c r="A29" s="34">
        <v>1398</v>
      </c>
      <c r="B29" s="185">
        <v>70</v>
      </c>
      <c r="C29" s="186">
        <v>304</v>
      </c>
      <c r="D29" s="183">
        <v>5</v>
      </c>
      <c r="E29" s="178">
        <f t="shared" si="0"/>
        <v>1</v>
      </c>
      <c r="F29" s="178">
        <f t="shared" si="0"/>
        <v>1.0167224080267558</v>
      </c>
      <c r="G29" s="178">
        <f t="shared" si="0"/>
        <v>1</v>
      </c>
      <c r="H29" s="193"/>
      <c r="I29" s="193"/>
      <c r="J29" s="193"/>
    </row>
    <row r="30" spans="1:10" ht="23.1" customHeight="1" thickBot="1" x14ac:dyDescent="0.5">
      <c r="A30" s="34">
        <v>1399</v>
      </c>
      <c r="B30" s="185">
        <v>70</v>
      </c>
      <c r="C30" s="186">
        <v>303</v>
      </c>
      <c r="D30" s="183">
        <v>5</v>
      </c>
      <c r="E30" s="178">
        <f t="shared" si="0"/>
        <v>1</v>
      </c>
      <c r="F30" s="178">
        <f t="shared" si="0"/>
        <v>0.99671052631578949</v>
      </c>
      <c r="G30" s="178">
        <f t="shared" si="0"/>
        <v>1</v>
      </c>
      <c r="H30" s="193"/>
      <c r="I30" s="193"/>
      <c r="J30" s="193"/>
    </row>
    <row r="31" spans="1:10" ht="23.1" customHeight="1" thickBot="1" x14ac:dyDescent="0.5">
      <c r="A31" s="34">
        <v>1400</v>
      </c>
      <c r="B31" s="185">
        <v>70</v>
      </c>
      <c r="C31" s="186">
        <v>312</v>
      </c>
      <c r="D31" s="183">
        <v>5</v>
      </c>
      <c r="E31" s="178">
        <f t="shared" si="0"/>
        <v>1</v>
      </c>
      <c r="F31" s="178">
        <f t="shared" si="0"/>
        <v>1.0297029702970297</v>
      </c>
      <c r="G31" s="178">
        <f t="shared" si="0"/>
        <v>1</v>
      </c>
      <c r="H31" s="193"/>
      <c r="I31" s="193"/>
      <c r="J31" s="193"/>
    </row>
    <row r="32" spans="1:10" ht="23.1" customHeight="1" thickBot="1" x14ac:dyDescent="0.5">
      <c r="A32" s="34">
        <v>1401</v>
      </c>
      <c r="B32" s="185">
        <v>74</v>
      </c>
      <c r="C32" s="186">
        <v>317</v>
      </c>
      <c r="D32" s="183">
        <v>5</v>
      </c>
      <c r="E32" s="178">
        <f>B32/B31</f>
        <v>1.0571428571428572</v>
      </c>
      <c r="F32" s="178">
        <f t="shared" ref="F32:F33" si="1">C32/C31</f>
        <v>1.016025641025641</v>
      </c>
      <c r="G32" s="178">
        <f t="shared" ref="G32:G33" si="2">D32/D31</f>
        <v>1</v>
      </c>
      <c r="H32" s="193"/>
      <c r="I32" s="193"/>
      <c r="J32" s="193"/>
    </row>
    <row r="33" spans="1:10" ht="23.1" customHeight="1" thickBot="1" x14ac:dyDescent="0.5">
      <c r="A33" s="34">
        <v>1402</v>
      </c>
      <c r="B33" s="185">
        <v>74</v>
      </c>
      <c r="C33" s="186">
        <v>321</v>
      </c>
      <c r="D33" s="183">
        <v>5</v>
      </c>
      <c r="E33" s="178">
        <f>B33/B32</f>
        <v>1</v>
      </c>
      <c r="F33" s="178">
        <f t="shared" si="1"/>
        <v>1.0126182965299684</v>
      </c>
      <c r="G33" s="178">
        <f t="shared" si="2"/>
        <v>1</v>
      </c>
      <c r="H33" s="193"/>
      <c r="I33" s="193"/>
      <c r="J33" s="193"/>
    </row>
    <row r="34" spans="1:10" ht="23.1" customHeight="1" thickBot="1" x14ac:dyDescent="0.5">
      <c r="A34" s="187" t="s">
        <v>121</v>
      </c>
      <c r="B34" s="197">
        <f>GEOMEAN(E4:E33)-1</f>
        <v>4.1262675729808018E-2</v>
      </c>
      <c r="C34" s="198">
        <f>GEOMEAN(F4:F33)-1</f>
        <v>1.5558913049844136E-2</v>
      </c>
      <c r="D34" s="199">
        <f>GEOMEAN(G4:G33)-1</f>
        <v>5.511306353622758E-2</v>
      </c>
    </row>
    <row r="35" spans="1:10" ht="36" customHeight="1" x14ac:dyDescent="0.45">
      <c r="A35" s="257" t="s">
        <v>151</v>
      </c>
      <c r="B35" s="257"/>
      <c r="C35" s="257"/>
      <c r="D35" s="257"/>
    </row>
  </sheetData>
  <mergeCells count="2">
    <mergeCell ref="A1:D1"/>
    <mergeCell ref="A35:D35"/>
  </mergeCells>
  <phoneticPr fontId="0" type="noConversion"/>
  <printOptions horizontalCentered="1"/>
  <pageMargins left="0.39370078740157483" right="0.39370078740157483" top="0.39370078740157483"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sheetPr>
  <dimension ref="A1:N35"/>
  <sheetViews>
    <sheetView rightToLeft="1" view="pageBreakPreview" zoomScale="70" zoomScaleNormal="100" zoomScaleSheetLayoutView="70" workbookViewId="0">
      <selection activeCell="A35" sqref="A35:D35"/>
    </sheetView>
  </sheetViews>
  <sheetFormatPr defaultRowHeight="18" customHeight="1" x14ac:dyDescent="0.2"/>
  <cols>
    <col min="1" max="1" width="12.85546875" style="4" customWidth="1"/>
    <col min="2" max="2" width="14.42578125" style="4" customWidth="1"/>
    <col min="3" max="3" width="14.140625" style="5" customWidth="1"/>
    <col min="4" max="4" width="14" style="5" customWidth="1"/>
    <col min="5" max="5" width="12.28515625" style="4" customWidth="1"/>
    <col min="6" max="6" width="13.5703125" style="4" customWidth="1"/>
    <col min="7" max="7" width="20.5703125" style="4" customWidth="1"/>
    <col min="8" max="8" width="10.7109375" style="4" customWidth="1"/>
    <col min="9" max="9" width="10.85546875" style="4" customWidth="1"/>
    <col min="10" max="13" width="9.140625" style="4"/>
    <col min="14" max="14" width="9.7109375" style="4" bestFit="1" customWidth="1"/>
    <col min="15" max="16384" width="9.140625" style="4"/>
  </cols>
  <sheetData>
    <row r="1" spans="1:14" ht="19.5" thickBot="1" x14ac:dyDescent="0.25">
      <c r="A1" s="286" t="s">
        <v>127</v>
      </c>
      <c r="B1" s="287"/>
      <c r="C1" s="287"/>
      <c r="D1" s="287"/>
      <c r="E1" s="287"/>
      <c r="F1" s="287"/>
      <c r="G1" s="287"/>
      <c r="H1" s="2"/>
    </row>
    <row r="2" spans="1:14" ht="21.75" customHeight="1" thickTop="1" thickBot="1" x14ac:dyDescent="0.25">
      <c r="A2" s="288" t="s">
        <v>45</v>
      </c>
      <c r="B2" s="294" t="s">
        <v>2</v>
      </c>
      <c r="C2" s="294"/>
      <c r="D2" s="294"/>
      <c r="E2" s="294"/>
      <c r="F2" s="292" t="s">
        <v>47</v>
      </c>
      <c r="G2" s="290" t="s">
        <v>49</v>
      </c>
      <c r="I2" s="13"/>
    </row>
    <row r="3" spans="1:14" ht="33" thickTop="1" thickBot="1" x14ac:dyDescent="0.25">
      <c r="A3" s="289"/>
      <c r="B3" s="182" t="s">
        <v>69</v>
      </c>
      <c r="C3" s="27" t="s">
        <v>3</v>
      </c>
      <c r="D3" s="27" t="s">
        <v>4</v>
      </c>
      <c r="E3" s="28" t="s">
        <v>43</v>
      </c>
      <c r="F3" s="293"/>
      <c r="G3" s="291"/>
    </row>
    <row r="4" spans="1:14" ht="24" customHeight="1" thickBot="1" x14ac:dyDescent="0.25">
      <c r="A4" s="18">
        <v>1372</v>
      </c>
      <c r="B4" s="51">
        <v>15040926</v>
      </c>
      <c r="C4" s="50">
        <v>10311902</v>
      </c>
      <c r="D4" s="49">
        <v>3170523</v>
      </c>
      <c r="E4" s="50">
        <v>1558501</v>
      </c>
      <c r="F4" s="49">
        <f>G4-B4</f>
        <v>18961328</v>
      </c>
      <c r="G4" s="52">
        <v>34002254</v>
      </c>
    </row>
    <row r="5" spans="1:14" ht="24" customHeight="1" thickBot="1" x14ac:dyDescent="0.25">
      <c r="A5" s="18">
        <v>1373</v>
      </c>
      <c r="B5" s="51">
        <v>17991729</v>
      </c>
      <c r="C5" s="50">
        <v>12210447</v>
      </c>
      <c r="D5" s="49">
        <v>3885183</v>
      </c>
      <c r="E5" s="50">
        <v>1896099</v>
      </c>
      <c r="F5" s="49">
        <f t="shared" ref="F5:F13" si="0">G5-B5</f>
        <v>22988209</v>
      </c>
      <c r="G5" s="52">
        <v>40979938</v>
      </c>
      <c r="H5" s="189">
        <f>B5/B4</f>
        <v>1.1961849290396083</v>
      </c>
      <c r="I5" s="189">
        <f>C5/C4</f>
        <v>1.1841120095982294</v>
      </c>
      <c r="J5" s="189">
        <f>D5/D4</f>
        <v>1.2254076062529746</v>
      </c>
      <c r="K5" s="189">
        <f>E5/E4</f>
        <v>1.2166171211953025</v>
      </c>
      <c r="L5" s="189">
        <f t="shared" ref="L5:M20" si="1">F5/F4</f>
        <v>1.212373363300292</v>
      </c>
      <c r="M5" s="189">
        <f>G5/G4</f>
        <v>1.2052123956253018</v>
      </c>
      <c r="N5" s="194"/>
    </row>
    <row r="6" spans="1:14" ht="24" customHeight="1" thickBot="1" x14ac:dyDescent="0.25">
      <c r="A6" s="18">
        <v>1374</v>
      </c>
      <c r="B6" s="51">
        <v>20888609</v>
      </c>
      <c r="C6" s="50">
        <v>13989450</v>
      </c>
      <c r="D6" s="49">
        <v>4779568</v>
      </c>
      <c r="E6" s="50">
        <v>2119591</v>
      </c>
      <c r="F6" s="49">
        <f t="shared" si="0"/>
        <v>27448870</v>
      </c>
      <c r="G6" s="52">
        <v>48337479</v>
      </c>
      <c r="H6" s="189">
        <f t="shared" ref="H6:M32" si="2">B6/B5</f>
        <v>1.1610117626827305</v>
      </c>
      <c r="I6" s="189">
        <f t="shared" ref="I6:K20" si="3">C6/C5</f>
        <v>1.1456951575974246</v>
      </c>
      <c r="J6" s="189">
        <f t="shared" si="3"/>
        <v>1.2302040856247956</v>
      </c>
      <c r="K6" s="189">
        <f t="shared" si="3"/>
        <v>1.1178693728544764</v>
      </c>
      <c r="L6" s="189">
        <f t="shared" si="1"/>
        <v>1.1940412582815825</v>
      </c>
      <c r="M6" s="189">
        <f t="shared" si="1"/>
        <v>1.1795400715345152</v>
      </c>
      <c r="N6" s="194"/>
    </row>
    <row r="7" spans="1:14" ht="24" customHeight="1" thickBot="1" x14ac:dyDescent="0.25">
      <c r="A7" s="18">
        <v>1375</v>
      </c>
      <c r="B7" s="51">
        <v>23626397</v>
      </c>
      <c r="C7" s="50">
        <v>15246259</v>
      </c>
      <c r="D7" s="49">
        <v>5971789</v>
      </c>
      <c r="E7" s="50">
        <v>2408349</v>
      </c>
      <c r="F7" s="49">
        <f t="shared" si="0"/>
        <v>30566854</v>
      </c>
      <c r="G7" s="52">
        <v>54193251</v>
      </c>
      <c r="H7" s="189">
        <f t="shared" si="2"/>
        <v>1.1310660752949131</v>
      </c>
      <c r="I7" s="189">
        <f t="shared" si="3"/>
        <v>1.0898397721139859</v>
      </c>
      <c r="J7" s="189">
        <f t="shared" si="3"/>
        <v>1.2494411628833402</v>
      </c>
      <c r="K7" s="189">
        <f t="shared" si="3"/>
        <v>1.1362328864389404</v>
      </c>
      <c r="L7" s="189">
        <f t="shared" si="1"/>
        <v>1.1135924356813232</v>
      </c>
      <c r="M7" s="189">
        <f t="shared" si="1"/>
        <v>1.1211435126767781</v>
      </c>
      <c r="N7" s="194"/>
    </row>
    <row r="8" spans="1:14" ht="24" customHeight="1" thickBot="1" x14ac:dyDescent="0.25">
      <c r="A8" s="18">
        <v>1376</v>
      </c>
      <c r="B8" s="51">
        <v>26169778</v>
      </c>
      <c r="C8" s="50">
        <v>16552196</v>
      </c>
      <c r="D8" s="49">
        <v>7073933</v>
      </c>
      <c r="E8" s="50">
        <v>2543649</v>
      </c>
      <c r="F8" s="49">
        <f t="shared" si="0"/>
        <v>34153010</v>
      </c>
      <c r="G8" s="52">
        <v>60322788</v>
      </c>
      <c r="H8" s="189">
        <f t="shared" si="2"/>
        <v>1.107649973036515</v>
      </c>
      <c r="I8" s="189">
        <f t="shared" si="3"/>
        <v>1.0856562255698268</v>
      </c>
      <c r="J8" s="189">
        <f t="shared" si="3"/>
        <v>1.1845584296431102</v>
      </c>
      <c r="K8" s="189">
        <f t="shared" si="3"/>
        <v>1.0561795653370836</v>
      </c>
      <c r="L8" s="189">
        <f t="shared" si="1"/>
        <v>1.1173217237207336</v>
      </c>
      <c r="M8" s="189">
        <f t="shared" si="1"/>
        <v>1.113105172450348</v>
      </c>
      <c r="N8" s="194"/>
    </row>
    <row r="9" spans="1:14" ht="24" customHeight="1" thickBot="1" x14ac:dyDescent="0.25">
      <c r="A9" s="18">
        <v>1377</v>
      </c>
      <c r="B9" s="51">
        <v>26872778</v>
      </c>
      <c r="C9" s="50">
        <v>16662791</v>
      </c>
      <c r="D9" s="49">
        <v>7652807</v>
      </c>
      <c r="E9" s="50">
        <v>2557180</v>
      </c>
      <c r="F9" s="49">
        <f t="shared" si="0"/>
        <v>34402263</v>
      </c>
      <c r="G9" s="52">
        <v>61275041</v>
      </c>
      <c r="H9" s="189">
        <f t="shared" si="2"/>
        <v>1.0268630479020495</v>
      </c>
      <c r="I9" s="189">
        <f t="shared" si="3"/>
        <v>1.0066815907689832</v>
      </c>
      <c r="J9" s="189">
        <f t="shared" si="3"/>
        <v>1.0818319879478644</v>
      </c>
      <c r="K9" s="189">
        <f t="shared" si="3"/>
        <v>1.0053195232518324</v>
      </c>
      <c r="L9" s="189">
        <f t="shared" si="1"/>
        <v>1.0072981268708088</v>
      </c>
      <c r="M9" s="189">
        <f t="shared" si="1"/>
        <v>1.0157859580362898</v>
      </c>
      <c r="N9" s="194"/>
    </row>
    <row r="10" spans="1:14" ht="24" customHeight="1" thickBot="1" x14ac:dyDescent="0.25">
      <c r="A10" s="18">
        <v>1378</v>
      </c>
      <c r="B10" s="51">
        <v>28991099</v>
      </c>
      <c r="C10" s="50">
        <v>18020535</v>
      </c>
      <c r="D10" s="49">
        <v>8394429</v>
      </c>
      <c r="E10" s="50">
        <v>2576135</v>
      </c>
      <c r="F10" s="49">
        <f t="shared" si="0"/>
        <v>39106094</v>
      </c>
      <c r="G10" s="52">
        <v>68097193</v>
      </c>
      <c r="H10" s="189">
        <f t="shared" si="2"/>
        <v>1.0788277639178205</v>
      </c>
      <c r="I10" s="189">
        <f t="shared" si="3"/>
        <v>1.0814835881935985</v>
      </c>
      <c r="J10" s="189">
        <f t="shared" si="3"/>
        <v>1.0969084938376206</v>
      </c>
      <c r="K10" s="189">
        <f t="shared" si="3"/>
        <v>1.007412462165354</v>
      </c>
      <c r="L10" s="189">
        <f t="shared" si="1"/>
        <v>1.1367302784703437</v>
      </c>
      <c r="M10" s="189">
        <f t="shared" si="1"/>
        <v>1.1113365554500405</v>
      </c>
      <c r="N10" s="194"/>
    </row>
    <row r="11" spans="1:14" ht="24" customHeight="1" thickBot="1" x14ac:dyDescent="0.25">
      <c r="A11" s="18">
        <v>1379</v>
      </c>
      <c r="B11" s="51">
        <v>32186804</v>
      </c>
      <c r="C11" s="50">
        <v>19708644</v>
      </c>
      <c r="D11" s="49">
        <v>9622012</v>
      </c>
      <c r="E11" s="50">
        <v>2856148</v>
      </c>
      <c r="F11" s="49">
        <f t="shared" si="0"/>
        <v>43324179</v>
      </c>
      <c r="G11" s="52">
        <v>75510983</v>
      </c>
      <c r="H11" s="189">
        <f t="shared" si="2"/>
        <v>1.11023055731692</v>
      </c>
      <c r="I11" s="189">
        <f t="shared" si="3"/>
        <v>1.0936769635307719</v>
      </c>
      <c r="J11" s="189">
        <f t="shared" si="3"/>
        <v>1.1462378203448977</v>
      </c>
      <c r="K11" s="189">
        <f t="shared" si="3"/>
        <v>1.1086950023970017</v>
      </c>
      <c r="L11" s="189">
        <f t="shared" si="1"/>
        <v>1.1078626006473569</v>
      </c>
      <c r="M11" s="189">
        <f t="shared" si="1"/>
        <v>1.1088707136577567</v>
      </c>
      <c r="N11" s="194"/>
    </row>
    <row r="12" spans="1:14" ht="24" customHeight="1" thickBot="1" x14ac:dyDescent="0.25">
      <c r="A12" s="18">
        <v>1380</v>
      </c>
      <c r="B12" s="51">
        <v>34478153</v>
      </c>
      <c r="C12" s="50">
        <v>21088501</v>
      </c>
      <c r="D12" s="49">
        <v>10374746</v>
      </c>
      <c r="E12" s="50">
        <v>3014906</v>
      </c>
      <c r="F12" s="49">
        <f t="shared" si="0"/>
        <v>46217175</v>
      </c>
      <c r="G12" s="52">
        <v>80695328</v>
      </c>
      <c r="H12" s="189">
        <f t="shared" si="2"/>
        <v>1.0711890810904992</v>
      </c>
      <c r="I12" s="189">
        <f t="shared" si="3"/>
        <v>1.0700127822086594</v>
      </c>
      <c r="J12" s="189">
        <f t="shared" si="3"/>
        <v>1.0782304158423415</v>
      </c>
      <c r="K12" s="189">
        <f t="shared" si="3"/>
        <v>1.0555846545767236</v>
      </c>
      <c r="L12" s="189">
        <f t="shared" si="1"/>
        <v>1.0667755527461928</v>
      </c>
      <c r="M12" s="189">
        <f t="shared" si="1"/>
        <v>1.0686568336688187</v>
      </c>
      <c r="N12" s="194"/>
    </row>
    <row r="13" spans="1:14" ht="24" customHeight="1" thickBot="1" x14ac:dyDescent="0.25">
      <c r="A13" s="18">
        <v>1381</v>
      </c>
      <c r="B13" s="51">
        <v>35892105</v>
      </c>
      <c r="C13" s="50">
        <v>22083472</v>
      </c>
      <c r="D13" s="49">
        <v>10763187</v>
      </c>
      <c r="E13" s="50">
        <v>3045446</v>
      </c>
      <c r="F13" s="49">
        <f t="shared" si="0"/>
        <v>44423672</v>
      </c>
      <c r="G13" s="52">
        <v>80315777</v>
      </c>
      <c r="H13" s="189">
        <f t="shared" si="2"/>
        <v>1.0410100854300404</v>
      </c>
      <c r="I13" s="189">
        <f t="shared" si="3"/>
        <v>1.0471807360798191</v>
      </c>
      <c r="J13" s="189">
        <f t="shared" si="3"/>
        <v>1.0374410130137162</v>
      </c>
      <c r="K13" s="189">
        <f t="shared" si="3"/>
        <v>1.0101296690510417</v>
      </c>
      <c r="L13" s="189">
        <f t="shared" si="1"/>
        <v>0.96119401499550761</v>
      </c>
      <c r="M13" s="189">
        <f t="shared" si="1"/>
        <v>0.99529649349712046</v>
      </c>
      <c r="N13" s="194"/>
    </row>
    <row r="14" spans="1:14" ht="24" customHeight="1" thickBot="1" x14ac:dyDescent="0.25">
      <c r="A14" s="18">
        <v>1382</v>
      </c>
      <c r="B14" s="51">
        <v>37580678</v>
      </c>
      <c r="C14" s="50">
        <v>23721328</v>
      </c>
      <c r="D14" s="49">
        <v>10890973</v>
      </c>
      <c r="E14" s="50">
        <v>2968377</v>
      </c>
      <c r="F14" s="49">
        <f t="shared" ref="F14:F22" si="4">G14-B14</f>
        <v>47383698</v>
      </c>
      <c r="G14" s="52">
        <v>84964376</v>
      </c>
      <c r="H14" s="189">
        <f t="shared" si="2"/>
        <v>1.0470458057558898</v>
      </c>
      <c r="I14" s="189">
        <f t="shared" si="3"/>
        <v>1.0741665984406801</v>
      </c>
      <c r="J14" s="189">
        <f t="shared" si="3"/>
        <v>1.0118725057921971</v>
      </c>
      <c r="K14" s="189">
        <f t="shared" si="3"/>
        <v>0.97469369018527996</v>
      </c>
      <c r="L14" s="189">
        <f t="shared" si="1"/>
        <v>1.0666317273367227</v>
      </c>
      <c r="M14" s="189">
        <f t="shared" si="1"/>
        <v>1.0578790266823914</v>
      </c>
      <c r="N14" s="194"/>
    </row>
    <row r="15" spans="1:14" ht="24" customHeight="1" thickBot="1" x14ac:dyDescent="0.25">
      <c r="A15" s="18">
        <v>1383</v>
      </c>
      <c r="B15" s="51">
        <v>40226324</v>
      </c>
      <c r="C15" s="50">
        <v>25429268</v>
      </c>
      <c r="D15" s="49">
        <v>11542750</v>
      </c>
      <c r="E15" s="50">
        <v>3254306</v>
      </c>
      <c r="F15" s="49">
        <f t="shared" si="4"/>
        <v>51130052</v>
      </c>
      <c r="G15" s="52">
        <v>91356376</v>
      </c>
      <c r="H15" s="189">
        <f t="shared" si="2"/>
        <v>1.0703991024323722</v>
      </c>
      <c r="I15" s="189">
        <f t="shared" si="3"/>
        <v>1.0720001848125873</v>
      </c>
      <c r="J15" s="189">
        <f t="shared" si="3"/>
        <v>1.0598456170995925</v>
      </c>
      <c r="K15" s="189">
        <f t="shared" si="3"/>
        <v>1.0963250287951969</v>
      </c>
      <c r="L15" s="189">
        <f t="shared" si="1"/>
        <v>1.0790641962980601</v>
      </c>
      <c r="M15" s="189">
        <f t="shared" si="1"/>
        <v>1.0752315299767516</v>
      </c>
      <c r="N15" s="194"/>
    </row>
    <row r="16" spans="1:14" ht="24" customHeight="1" thickBot="1" x14ac:dyDescent="0.25">
      <c r="A16" s="21">
        <v>1384</v>
      </c>
      <c r="B16" s="51">
        <v>41461135</v>
      </c>
      <c r="C16" s="50">
        <v>26889213</v>
      </c>
      <c r="D16" s="49">
        <v>11757745</v>
      </c>
      <c r="E16" s="50">
        <v>2814177</v>
      </c>
      <c r="F16" s="49">
        <f t="shared" si="4"/>
        <v>53869706</v>
      </c>
      <c r="G16" s="52">
        <v>95330841</v>
      </c>
      <c r="H16" s="189">
        <f t="shared" si="2"/>
        <v>1.0306965906206096</v>
      </c>
      <c r="I16" s="189">
        <f t="shared" si="3"/>
        <v>1.0574119947141223</v>
      </c>
      <c r="J16" s="189">
        <f t="shared" si="3"/>
        <v>1.0186259773450868</v>
      </c>
      <c r="K16" s="189">
        <f t="shared" si="3"/>
        <v>0.86475488168598769</v>
      </c>
      <c r="L16" s="189">
        <f t="shared" si="1"/>
        <v>1.0535820695038605</v>
      </c>
      <c r="M16" s="189">
        <f t="shared" si="1"/>
        <v>1.0435050641676067</v>
      </c>
      <c r="N16" s="194"/>
    </row>
    <row r="17" spans="1:14" ht="24" customHeight="1" thickBot="1" x14ac:dyDescent="0.25">
      <c r="A17" s="21">
        <v>1385</v>
      </c>
      <c r="B17" s="51">
        <v>43263713</v>
      </c>
      <c r="C17" s="50">
        <v>28549223</v>
      </c>
      <c r="D17" s="49">
        <v>11874651</v>
      </c>
      <c r="E17" s="50">
        <v>2839839</v>
      </c>
      <c r="F17" s="49">
        <f t="shared" si="4"/>
        <v>55141104</v>
      </c>
      <c r="G17" s="52">
        <v>98404817</v>
      </c>
      <c r="H17" s="189">
        <f t="shared" si="2"/>
        <v>1.0434763303030659</v>
      </c>
      <c r="I17" s="189">
        <f t="shared" si="3"/>
        <v>1.0617351649525779</v>
      </c>
      <c r="J17" s="189">
        <f t="shared" si="3"/>
        <v>1.0099428929611929</v>
      </c>
      <c r="K17" s="189">
        <f t="shared" si="3"/>
        <v>1.009118829412649</v>
      </c>
      <c r="L17" s="189">
        <f t="shared" si="1"/>
        <v>1.0236013539780595</v>
      </c>
      <c r="M17" s="189">
        <f t="shared" si="1"/>
        <v>1.0322453464980972</v>
      </c>
      <c r="N17" s="194"/>
    </row>
    <row r="18" spans="1:14" ht="24" customHeight="1" thickBot="1" x14ac:dyDescent="0.25">
      <c r="A18" s="21">
        <v>1386</v>
      </c>
      <c r="B18" s="51">
        <v>44066440</v>
      </c>
      <c r="C18" s="50">
        <v>29090276</v>
      </c>
      <c r="D18" s="49">
        <v>11791346</v>
      </c>
      <c r="E18" s="50">
        <v>3184818</v>
      </c>
      <c r="F18" s="49">
        <f t="shared" si="4"/>
        <v>58247684</v>
      </c>
      <c r="G18" s="52">
        <v>102314124</v>
      </c>
      <c r="H18" s="189">
        <f t="shared" si="2"/>
        <v>1.0185542789635278</v>
      </c>
      <c r="I18" s="189">
        <f t="shared" si="3"/>
        <v>1.0189515840763863</v>
      </c>
      <c r="J18" s="189">
        <f t="shared" si="3"/>
        <v>0.99298463592740538</v>
      </c>
      <c r="K18" s="189">
        <f t="shared" si="3"/>
        <v>1.1214783654988891</v>
      </c>
      <c r="L18" s="189">
        <f t="shared" si="1"/>
        <v>1.0563387341682531</v>
      </c>
      <c r="M18" s="189">
        <f t="shared" si="1"/>
        <v>1.0397267849194822</v>
      </c>
      <c r="N18" s="194"/>
    </row>
    <row r="19" spans="1:14" ht="24" customHeight="1" thickBot="1" x14ac:dyDescent="0.25">
      <c r="A19" s="21">
        <v>1387</v>
      </c>
      <c r="B19" s="51">
        <v>44145608</v>
      </c>
      <c r="C19" s="50">
        <v>29278461</v>
      </c>
      <c r="D19" s="49">
        <v>11568864</v>
      </c>
      <c r="E19" s="50">
        <v>3298283</v>
      </c>
      <c r="F19" s="49">
        <f t="shared" si="4"/>
        <v>59124553</v>
      </c>
      <c r="G19" s="52">
        <v>103270161</v>
      </c>
      <c r="H19" s="189">
        <f t="shared" si="2"/>
        <v>1.0017965599217908</v>
      </c>
      <c r="I19" s="189">
        <f t="shared" si="3"/>
        <v>1.0064690001566159</v>
      </c>
      <c r="J19" s="189">
        <f t="shared" si="3"/>
        <v>0.98113175544166031</v>
      </c>
      <c r="K19" s="189">
        <f t="shared" si="3"/>
        <v>1.0356268395870658</v>
      </c>
      <c r="L19" s="189">
        <f t="shared" si="1"/>
        <v>1.0150541436119589</v>
      </c>
      <c r="M19" s="189">
        <f t="shared" si="1"/>
        <v>1.0093441351264465</v>
      </c>
      <c r="N19" s="194"/>
    </row>
    <row r="20" spans="1:14" ht="24" customHeight="1" thickBot="1" x14ac:dyDescent="0.25">
      <c r="A20" s="21">
        <v>1388</v>
      </c>
      <c r="B20" s="51">
        <v>47309765</v>
      </c>
      <c r="C20" s="50">
        <v>31832371</v>
      </c>
      <c r="D20" s="49">
        <v>12115026</v>
      </c>
      <c r="E20" s="50">
        <v>3362368</v>
      </c>
      <c r="F20" s="49">
        <f t="shared" si="4"/>
        <v>60751315</v>
      </c>
      <c r="G20" s="52">
        <v>108061080</v>
      </c>
      <c r="H20" s="189">
        <f t="shared" si="2"/>
        <v>1.0716754654279539</v>
      </c>
      <c r="I20" s="189">
        <f t="shared" si="3"/>
        <v>1.0872282870332564</v>
      </c>
      <c r="J20" s="189">
        <f t="shared" si="3"/>
        <v>1.0472096482420401</v>
      </c>
      <c r="K20" s="189">
        <f t="shared" si="3"/>
        <v>1.0194298063568226</v>
      </c>
      <c r="L20" s="189">
        <f t="shared" si="1"/>
        <v>1.0275141530456899</v>
      </c>
      <c r="M20" s="189">
        <f t="shared" si="1"/>
        <v>1.0463920938401559</v>
      </c>
      <c r="N20" s="194"/>
    </row>
    <row r="21" spans="1:14" ht="24" customHeight="1" thickBot="1" x14ac:dyDescent="0.25">
      <c r="A21" s="21">
        <v>1389</v>
      </c>
      <c r="B21" s="51">
        <v>48336712</v>
      </c>
      <c r="C21" s="50">
        <v>32996862</v>
      </c>
      <c r="D21" s="49">
        <v>12109572</v>
      </c>
      <c r="E21" s="50">
        <v>3230278</v>
      </c>
      <c r="F21" s="49">
        <f t="shared" si="4"/>
        <v>62623595</v>
      </c>
      <c r="G21" s="52">
        <v>110960307</v>
      </c>
      <c r="H21" s="189">
        <f t="shared" si="2"/>
        <v>1.0217068717208804</v>
      </c>
      <c r="I21" s="189">
        <f t="shared" si="2"/>
        <v>1.0365819749964589</v>
      </c>
      <c r="J21" s="189">
        <f t="shared" si="2"/>
        <v>0.99954981524595987</v>
      </c>
      <c r="K21" s="189">
        <f t="shared" si="2"/>
        <v>0.96071518644003273</v>
      </c>
      <c r="L21" s="189">
        <f t="shared" si="2"/>
        <v>1.0308187567627136</v>
      </c>
      <c r="M21" s="189">
        <f t="shared" si="2"/>
        <v>1.0268295208598692</v>
      </c>
      <c r="N21" s="194"/>
    </row>
    <row r="22" spans="1:14" ht="24" customHeight="1" thickBot="1" x14ac:dyDescent="0.25">
      <c r="A22" s="21">
        <v>1390</v>
      </c>
      <c r="B22" s="51">
        <v>46399715</v>
      </c>
      <c r="C22" s="50">
        <v>31565598</v>
      </c>
      <c r="D22" s="49">
        <v>11798352</v>
      </c>
      <c r="E22" s="50">
        <v>3035765</v>
      </c>
      <c r="F22" s="49">
        <f t="shared" si="4"/>
        <v>59421757</v>
      </c>
      <c r="G22" s="52">
        <v>105821472</v>
      </c>
      <c r="H22" s="189">
        <f t="shared" si="2"/>
        <v>0.959927001240796</v>
      </c>
      <c r="I22" s="189">
        <f t="shared" si="2"/>
        <v>0.95662423899581728</v>
      </c>
      <c r="J22" s="189">
        <f t="shared" si="2"/>
        <v>0.97429966971582482</v>
      </c>
      <c r="K22" s="189">
        <f t="shared" si="2"/>
        <v>0.93978443960550762</v>
      </c>
      <c r="L22" s="189">
        <f t="shared" si="2"/>
        <v>0.94887169923732417</v>
      </c>
      <c r="M22" s="189">
        <f t="shared" si="2"/>
        <v>0.95368762813534758</v>
      </c>
      <c r="N22" s="194"/>
    </row>
    <row r="23" spans="1:14" ht="24" customHeight="1" thickBot="1" x14ac:dyDescent="0.25">
      <c r="A23" s="21">
        <v>1391</v>
      </c>
      <c r="B23" s="51">
        <v>47832105</v>
      </c>
      <c r="C23" s="50">
        <v>32802587</v>
      </c>
      <c r="D23" s="49">
        <v>11974475</v>
      </c>
      <c r="E23" s="50">
        <v>3055043</v>
      </c>
      <c r="F23" s="49">
        <v>60632562</v>
      </c>
      <c r="G23" s="52">
        <v>108464667</v>
      </c>
      <c r="H23" s="189">
        <f t="shared" si="2"/>
        <v>1.0308706637529994</v>
      </c>
      <c r="I23" s="189">
        <f t="shared" si="2"/>
        <v>1.039187884227633</v>
      </c>
      <c r="J23" s="189">
        <f t="shared" si="2"/>
        <v>1.0149277627926341</v>
      </c>
      <c r="K23" s="189">
        <f t="shared" si="2"/>
        <v>1.0063502939127369</v>
      </c>
      <c r="L23" s="189">
        <f t="shared" si="2"/>
        <v>1.0203764590804678</v>
      </c>
      <c r="M23" s="189">
        <f t="shared" si="2"/>
        <v>1.0249778702757035</v>
      </c>
      <c r="N23" s="194"/>
    </row>
    <row r="24" spans="1:14" ht="24" customHeight="1" thickBot="1" x14ac:dyDescent="0.25">
      <c r="A24" s="21">
        <v>1392</v>
      </c>
      <c r="B24" s="51">
        <v>49449262</v>
      </c>
      <c r="C24" s="50">
        <v>34243993</v>
      </c>
      <c r="D24" s="49">
        <v>12329004</v>
      </c>
      <c r="E24" s="50">
        <v>2876265</v>
      </c>
      <c r="F24" s="49">
        <v>62665852</v>
      </c>
      <c r="G24" s="52">
        <v>112115114</v>
      </c>
      <c r="H24" s="189">
        <f t="shared" si="2"/>
        <v>1.0338090284757486</v>
      </c>
      <c r="I24" s="189">
        <f t="shared" si="2"/>
        <v>1.0439418390994588</v>
      </c>
      <c r="J24" s="189">
        <f t="shared" si="2"/>
        <v>1.0296070600172451</v>
      </c>
      <c r="K24" s="189">
        <f t="shared" si="2"/>
        <v>0.94148102007074863</v>
      </c>
      <c r="L24" s="189">
        <f t="shared" si="2"/>
        <v>1.0335346212155772</v>
      </c>
      <c r="M24" s="189">
        <f t="shared" si="2"/>
        <v>1.0336556327601134</v>
      </c>
      <c r="N24" s="194"/>
    </row>
    <row r="25" spans="1:14" ht="24" customHeight="1" thickBot="1" x14ac:dyDescent="0.25">
      <c r="A25" s="21">
        <v>1393</v>
      </c>
      <c r="B25" s="51">
        <v>52216170</v>
      </c>
      <c r="C25" s="50">
        <v>36126781</v>
      </c>
      <c r="D25" s="49">
        <v>12907119</v>
      </c>
      <c r="E25" s="50">
        <v>3182270</v>
      </c>
      <c r="F25" s="49">
        <v>65293786</v>
      </c>
      <c r="G25" s="52">
        <v>117509956</v>
      </c>
      <c r="H25" s="189">
        <f t="shared" si="2"/>
        <v>1.0559544852256844</v>
      </c>
      <c r="I25" s="189">
        <f t="shared" si="2"/>
        <v>1.0549815554511999</v>
      </c>
      <c r="J25" s="189">
        <f t="shared" si="2"/>
        <v>1.046890649074329</v>
      </c>
      <c r="K25" s="189">
        <f t="shared" si="2"/>
        <v>1.1063897102666131</v>
      </c>
      <c r="L25" s="189">
        <f t="shared" si="2"/>
        <v>1.041935662184885</v>
      </c>
      <c r="M25" s="189">
        <f t="shared" si="2"/>
        <v>1.0481187754935521</v>
      </c>
      <c r="N25" s="194"/>
    </row>
    <row r="26" spans="1:14" ht="24" customHeight="1" thickBot="1" x14ac:dyDescent="0.25">
      <c r="A26" s="21">
        <v>1394</v>
      </c>
      <c r="B26" s="51">
        <v>55394988</v>
      </c>
      <c r="C26" s="50">
        <v>38328592</v>
      </c>
      <c r="D26" s="49">
        <v>13427685</v>
      </c>
      <c r="E26" s="50">
        <v>3638711</v>
      </c>
      <c r="F26" s="49">
        <v>67470229</v>
      </c>
      <c r="G26" s="52">
        <v>122865217</v>
      </c>
      <c r="H26" s="189">
        <f t="shared" si="2"/>
        <v>1.0608780383547856</v>
      </c>
      <c r="I26" s="189">
        <f t="shared" si="2"/>
        <v>1.0609467807275716</v>
      </c>
      <c r="J26" s="189">
        <f t="shared" si="2"/>
        <v>1.0403316960198477</v>
      </c>
      <c r="K26" s="189">
        <f t="shared" si="2"/>
        <v>1.1434325182966876</v>
      </c>
      <c r="L26" s="189">
        <f t="shared" si="2"/>
        <v>1.0333330801188341</v>
      </c>
      <c r="M26" s="189">
        <f t="shared" si="2"/>
        <v>1.045572827888728</v>
      </c>
      <c r="N26" s="194"/>
    </row>
    <row r="27" spans="1:14" ht="24" customHeight="1" thickBot="1" x14ac:dyDescent="0.25">
      <c r="A27" s="21">
        <v>1395</v>
      </c>
      <c r="B27" s="51">
        <v>59582190</v>
      </c>
      <c r="C27" s="50">
        <v>41133381</v>
      </c>
      <c r="D27" s="49">
        <v>14281960</v>
      </c>
      <c r="E27" s="50">
        <v>4166849</v>
      </c>
      <c r="F27" s="49">
        <v>70435633</v>
      </c>
      <c r="G27" s="52">
        <v>130017823</v>
      </c>
      <c r="H27" s="189">
        <f t="shared" si="2"/>
        <v>1.0755881019416413</v>
      </c>
      <c r="I27" s="189">
        <f t="shared" si="2"/>
        <v>1.07317745979294</v>
      </c>
      <c r="J27" s="189">
        <f t="shared" si="2"/>
        <v>1.0636204230289883</v>
      </c>
      <c r="K27" s="189">
        <f t="shared" si="2"/>
        <v>1.1451442557543041</v>
      </c>
      <c r="L27" s="189">
        <f t="shared" si="2"/>
        <v>1.0439512959115642</v>
      </c>
      <c r="M27" s="189">
        <f t="shared" si="2"/>
        <v>1.0582150601662959</v>
      </c>
      <c r="N27" s="194"/>
    </row>
    <row r="28" spans="1:14" ht="24" customHeight="1" thickBot="1" x14ac:dyDescent="0.25">
      <c r="A28" s="21">
        <v>1396</v>
      </c>
      <c r="B28" s="51">
        <v>62462474</v>
      </c>
      <c r="C28" s="50">
        <v>43189339</v>
      </c>
      <c r="D28" s="49">
        <v>14732177</v>
      </c>
      <c r="E28" s="50">
        <v>4540958</v>
      </c>
      <c r="F28" s="49">
        <v>74001557</v>
      </c>
      <c r="G28" s="52">
        <v>136464031</v>
      </c>
      <c r="H28" s="189">
        <f t="shared" si="2"/>
        <v>1.0483413583824295</v>
      </c>
      <c r="I28" s="189">
        <f t="shared" si="2"/>
        <v>1.0499827135532573</v>
      </c>
      <c r="J28" s="189">
        <f t="shared" si="2"/>
        <v>1.0315234743690642</v>
      </c>
      <c r="K28" s="189">
        <f t="shared" si="2"/>
        <v>1.0897822311295657</v>
      </c>
      <c r="L28" s="189">
        <f t="shared" si="2"/>
        <v>1.0506267048100497</v>
      </c>
      <c r="M28" s="189">
        <f t="shared" si="2"/>
        <v>1.0495794180464013</v>
      </c>
      <c r="N28" s="194"/>
    </row>
    <row r="29" spans="1:14" ht="24" customHeight="1" thickBot="1" x14ac:dyDescent="0.25">
      <c r="A29" s="21">
        <v>1397</v>
      </c>
      <c r="B29" s="51">
        <v>65235940</v>
      </c>
      <c r="C29" s="50">
        <v>45674102</v>
      </c>
      <c r="D29" s="49">
        <v>14946507</v>
      </c>
      <c r="E29" s="50">
        <v>4615331</v>
      </c>
      <c r="F29" s="49">
        <v>76408113</v>
      </c>
      <c r="G29" s="52">
        <v>141644053</v>
      </c>
      <c r="H29" s="189">
        <f t="shared" si="2"/>
        <v>1.0444021157407246</v>
      </c>
      <c r="I29" s="189">
        <f t="shared" si="2"/>
        <v>1.0575318598879229</v>
      </c>
      <c r="J29" s="189">
        <f t="shared" si="2"/>
        <v>1.0145484268889791</v>
      </c>
      <c r="K29" s="189">
        <f t="shared" si="2"/>
        <v>1.0163782620319324</v>
      </c>
      <c r="L29" s="189">
        <f t="shared" si="2"/>
        <v>1.0325203427814365</v>
      </c>
      <c r="M29" s="189">
        <f t="shared" si="2"/>
        <v>1.0379588816337983</v>
      </c>
      <c r="N29" s="194"/>
    </row>
    <row r="30" spans="1:14" ht="24" customHeight="1" thickBot="1" x14ac:dyDescent="0.25">
      <c r="A30" s="190">
        <v>1398</v>
      </c>
      <c r="B30" s="121">
        <f>C30+D30+E30</f>
        <v>63492957</v>
      </c>
      <c r="C30" s="122">
        <v>45704087</v>
      </c>
      <c r="D30" s="123">
        <v>13534723</v>
      </c>
      <c r="E30" s="122">
        <v>4254147</v>
      </c>
      <c r="F30" s="123">
        <v>73910408</v>
      </c>
      <c r="G30" s="124">
        <f>F30+B30</f>
        <v>137403365</v>
      </c>
      <c r="H30" s="189">
        <f t="shared" si="2"/>
        <v>0.97328185966202063</v>
      </c>
      <c r="I30" s="189">
        <f t="shared" si="2"/>
        <v>1.0006564989498863</v>
      </c>
      <c r="J30" s="189">
        <f t="shared" si="2"/>
        <v>0.9055442184585335</v>
      </c>
      <c r="K30" s="189">
        <f t="shared" si="2"/>
        <v>0.92174255757604384</v>
      </c>
      <c r="L30" s="189">
        <f t="shared" si="2"/>
        <v>0.96731099745913107</v>
      </c>
      <c r="M30" s="189">
        <f t="shared" si="2"/>
        <v>0.97006095271786663</v>
      </c>
      <c r="N30" s="194"/>
    </row>
    <row r="31" spans="1:14" ht="24" customHeight="1" thickBot="1" x14ac:dyDescent="0.25">
      <c r="A31" s="21">
        <v>1399</v>
      </c>
      <c r="B31" s="51">
        <f>SUM(C31:E31)</f>
        <v>43774308</v>
      </c>
      <c r="C31" s="50">
        <v>32366838</v>
      </c>
      <c r="D31" s="49">
        <v>8780848</v>
      </c>
      <c r="E31" s="50">
        <v>2626622</v>
      </c>
      <c r="F31" s="49">
        <v>49830384</v>
      </c>
      <c r="G31" s="52">
        <v>93604692</v>
      </c>
      <c r="H31" s="189">
        <f t="shared" si="2"/>
        <v>0.68943564874447416</v>
      </c>
      <c r="I31" s="189">
        <f t="shared" si="2"/>
        <v>0.70818257456931588</v>
      </c>
      <c r="J31" s="189">
        <f t="shared" si="2"/>
        <v>0.64876451479649788</v>
      </c>
      <c r="K31" s="189">
        <f t="shared" si="2"/>
        <v>0.61742624314580574</v>
      </c>
      <c r="L31" s="189">
        <f t="shared" si="2"/>
        <v>0.67419982311557525</v>
      </c>
      <c r="M31" s="189">
        <f t="shared" si="2"/>
        <v>0.68124017195648734</v>
      </c>
      <c r="N31" s="194"/>
    </row>
    <row r="32" spans="1:14" ht="24" customHeight="1" thickBot="1" x14ac:dyDescent="0.25">
      <c r="A32" s="21">
        <v>1400</v>
      </c>
      <c r="B32" s="51">
        <f>SUM(C32:E32)</f>
        <v>54988394</v>
      </c>
      <c r="C32" s="50">
        <v>40742553</v>
      </c>
      <c r="D32" s="49">
        <v>10857908</v>
      </c>
      <c r="E32" s="50">
        <v>3387933</v>
      </c>
      <c r="F32" s="49">
        <v>62947945</v>
      </c>
      <c r="G32" s="52">
        <v>117936339</v>
      </c>
      <c r="H32" s="189">
        <f t="shared" si="2"/>
        <v>1.2561796293844325</v>
      </c>
      <c r="I32" s="189">
        <f t="shared" si="2"/>
        <v>1.2587745827998398</v>
      </c>
      <c r="J32" s="189">
        <f t="shared" si="2"/>
        <v>1.2365443519805832</v>
      </c>
      <c r="K32" s="189">
        <f t="shared" si="2"/>
        <v>1.289844142019674</v>
      </c>
      <c r="L32" s="189">
        <f t="shared" si="2"/>
        <v>1.263244228661774</v>
      </c>
      <c r="M32" s="189">
        <f t="shared" si="2"/>
        <v>1.259940463240881</v>
      </c>
      <c r="N32" s="194"/>
    </row>
    <row r="33" spans="1:14" ht="24" customHeight="1" thickBot="1" x14ac:dyDescent="0.25">
      <c r="A33" s="21">
        <v>1401</v>
      </c>
      <c r="B33" s="51">
        <v>64150499</v>
      </c>
      <c r="C33" s="50">
        <v>48372126</v>
      </c>
      <c r="D33" s="49">
        <v>12355025</v>
      </c>
      <c r="E33" s="50">
        <v>3423348</v>
      </c>
      <c r="F33" s="49">
        <v>74090049</v>
      </c>
      <c r="G33" s="52">
        <v>138240548</v>
      </c>
      <c r="H33" s="189">
        <f t="shared" ref="H33:H34" si="5">B33/B32</f>
        <v>1.1666188868872949</v>
      </c>
      <c r="I33" s="189">
        <f t="shared" ref="I33:I34" si="6">C33/C32</f>
        <v>1.1872630073034451</v>
      </c>
      <c r="J33" s="189">
        <f t="shared" ref="J33:J34" si="7">D33/D32</f>
        <v>1.1378826381656577</v>
      </c>
      <c r="K33" s="189">
        <f t="shared" ref="K33:K34" si="8">E33/E32</f>
        <v>1.0104532763782519</v>
      </c>
      <c r="L33" s="189">
        <f t="shared" ref="L33:L34" si="9">F33/F32</f>
        <v>1.1770050475833642</v>
      </c>
      <c r="M33" s="189">
        <f t="shared" ref="M33:M34" si="10">G33/G32</f>
        <v>1.172162449438082</v>
      </c>
      <c r="N33" s="194"/>
    </row>
    <row r="34" spans="1:14" ht="24" customHeight="1" thickBot="1" x14ac:dyDescent="0.25">
      <c r="A34" s="21">
        <v>1402</v>
      </c>
      <c r="B34" s="51">
        <v>66508059</v>
      </c>
      <c r="C34" s="50">
        <v>50195523</v>
      </c>
      <c r="D34" s="49">
        <v>13052090</v>
      </c>
      <c r="E34" s="50">
        <v>3260446</v>
      </c>
      <c r="F34" s="49">
        <v>77237510</v>
      </c>
      <c r="G34" s="52">
        <v>143745569</v>
      </c>
      <c r="H34" s="189">
        <f t="shared" si="5"/>
        <v>1.0367504545833697</v>
      </c>
      <c r="I34" s="189">
        <f t="shared" si="6"/>
        <v>1.0376952007443294</v>
      </c>
      <c r="J34" s="189">
        <f t="shared" si="7"/>
        <v>1.0564195539871428</v>
      </c>
      <c r="K34" s="189">
        <f t="shared" si="8"/>
        <v>0.95241442003559085</v>
      </c>
      <c r="L34" s="189">
        <f t="shared" si="9"/>
        <v>1.0424815618626464</v>
      </c>
      <c r="M34" s="189">
        <f t="shared" si="10"/>
        <v>1.0398220426614628</v>
      </c>
      <c r="N34" s="194"/>
    </row>
    <row r="35" spans="1:14" ht="24" customHeight="1" thickBot="1" x14ac:dyDescent="0.25">
      <c r="A35" s="192" t="s">
        <v>121</v>
      </c>
      <c r="B35" s="188">
        <f>GEOMEAN(H5:H32)-1</f>
        <v>4.7386607536825442E-2</v>
      </c>
      <c r="C35" s="188">
        <f t="shared" ref="C35:G35" si="11">GEOMEAN(I5:I32)-1</f>
        <v>5.0294405603758863E-2</v>
      </c>
      <c r="D35" s="188">
        <f t="shared" si="11"/>
        <v>4.4944926676492747E-2</v>
      </c>
      <c r="E35" s="188">
        <f t="shared" si="11"/>
        <v>2.8120094380936989E-2</v>
      </c>
      <c r="F35" s="188">
        <f>GEOMEAN(L5:L32)-1</f>
        <v>4.3785288938271272E-2</v>
      </c>
      <c r="G35" s="188">
        <f t="shared" si="11"/>
        <v>4.5419777588457722E-2</v>
      </c>
      <c r="H35" s="189"/>
      <c r="I35" s="189"/>
      <c r="J35" s="189"/>
      <c r="K35" s="189"/>
      <c r="L35" s="189"/>
      <c r="M35" s="189"/>
      <c r="N35" s="195"/>
    </row>
  </sheetData>
  <mergeCells count="5">
    <mergeCell ref="A1:G1"/>
    <mergeCell ref="A2:A3"/>
    <mergeCell ref="G2:G3"/>
    <mergeCell ref="F2:F3"/>
    <mergeCell ref="B2:E2"/>
  </mergeCells>
  <phoneticPr fontId="0" type="noConversion"/>
  <printOptions horizontalCentered="1"/>
  <pageMargins left="0.19685039370078741" right="0.19685039370078741" top="0.39370078740157483" bottom="0" header="0" footer="0"/>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35"/>
  <sheetViews>
    <sheetView rightToLeft="1" view="pageBreakPreview" topLeftCell="A13" zoomScale="70" zoomScaleNormal="100" zoomScaleSheetLayoutView="70" workbookViewId="0">
      <selection activeCell="A35" sqref="A35:D35"/>
    </sheetView>
  </sheetViews>
  <sheetFormatPr defaultRowHeight="18" customHeight="1" x14ac:dyDescent="0.2"/>
  <cols>
    <col min="1" max="1" width="14.7109375" style="4" customWidth="1"/>
    <col min="2" max="2" width="29.5703125" style="4" customWidth="1"/>
    <col min="3" max="3" width="31.7109375" style="4" customWidth="1"/>
    <col min="4" max="4" width="21.7109375" style="4" customWidth="1"/>
    <col min="5" max="16384" width="9.140625" style="4"/>
  </cols>
  <sheetData>
    <row r="1" spans="1:6" ht="21.75" thickBot="1" x14ac:dyDescent="0.25">
      <c r="A1" s="284" t="s">
        <v>128</v>
      </c>
      <c r="B1" s="285"/>
      <c r="C1" s="296"/>
      <c r="D1" s="296"/>
    </row>
    <row r="2" spans="1:6" ht="32.25" customHeight="1" thickTop="1" thickBot="1" x14ac:dyDescent="0.25">
      <c r="A2" s="297" t="s">
        <v>45</v>
      </c>
      <c r="B2" s="295" t="s">
        <v>63</v>
      </c>
      <c r="C2" s="295" t="s">
        <v>64</v>
      </c>
      <c r="D2" s="295" t="s">
        <v>72</v>
      </c>
    </row>
    <row r="3" spans="1:6" ht="20.25" customHeight="1" thickTop="1" thickBot="1" x14ac:dyDescent="0.25">
      <c r="A3" s="298"/>
      <c r="B3" s="293"/>
      <c r="C3" s="293"/>
      <c r="D3" s="293"/>
    </row>
    <row r="4" spans="1:6" ht="22.5" customHeight="1" thickBot="1" x14ac:dyDescent="0.25">
      <c r="A4" s="36">
        <v>1372</v>
      </c>
      <c r="B4" s="48">
        <v>35723725</v>
      </c>
      <c r="C4" s="50">
        <v>34002254</v>
      </c>
      <c r="D4" s="177">
        <f>C4/B4*100</f>
        <v>95.181154820780861</v>
      </c>
    </row>
    <row r="5" spans="1:6" ht="22.5" customHeight="1" thickBot="1" x14ac:dyDescent="0.5">
      <c r="A5" s="36">
        <v>1373</v>
      </c>
      <c r="B5" s="48">
        <v>42707117</v>
      </c>
      <c r="C5" s="50">
        <v>40979938</v>
      </c>
      <c r="D5" s="177">
        <f t="shared" ref="D5:D28" si="0">C5/B5*100</f>
        <v>95.955758380974302</v>
      </c>
      <c r="E5" s="178">
        <f>B5/B4</f>
        <v>1.1954833097612301</v>
      </c>
      <c r="F5" s="178">
        <f>C5/C4</f>
        <v>1.2052123956253018</v>
      </c>
    </row>
    <row r="6" spans="1:6" ht="22.5" customHeight="1" thickBot="1" x14ac:dyDescent="0.5">
      <c r="A6" s="36">
        <v>1374</v>
      </c>
      <c r="B6" s="48">
        <v>50341507</v>
      </c>
      <c r="C6" s="50">
        <v>48337479</v>
      </c>
      <c r="D6" s="177">
        <f t="shared" si="0"/>
        <v>96.019133872968879</v>
      </c>
      <c r="E6" s="178">
        <f t="shared" ref="E6:F32" si="1">B6/B5</f>
        <v>1.1787615399091445</v>
      </c>
      <c r="F6" s="178">
        <f t="shared" si="1"/>
        <v>1.1795400715345152</v>
      </c>
    </row>
    <row r="7" spans="1:6" ht="22.5" customHeight="1" thickBot="1" x14ac:dyDescent="0.5">
      <c r="A7" s="36">
        <v>1375</v>
      </c>
      <c r="B7" s="48">
        <v>69059424</v>
      </c>
      <c r="C7" s="50">
        <v>54193251</v>
      </c>
      <c r="D7" s="177">
        <f t="shared" si="0"/>
        <v>78.473360855138324</v>
      </c>
      <c r="E7" s="178">
        <f t="shared" si="1"/>
        <v>1.3718187657751286</v>
      </c>
      <c r="F7" s="178">
        <f t="shared" si="1"/>
        <v>1.1211435126767781</v>
      </c>
    </row>
    <row r="8" spans="1:6" ht="22.5" customHeight="1" thickBot="1" x14ac:dyDescent="0.5">
      <c r="A8" s="36">
        <v>1376</v>
      </c>
      <c r="B8" s="48">
        <v>62794928</v>
      </c>
      <c r="C8" s="50">
        <v>60322788</v>
      </c>
      <c r="D8" s="177">
        <f t="shared" si="0"/>
        <v>96.063153380795342</v>
      </c>
      <c r="E8" s="178">
        <f t="shared" si="1"/>
        <v>0.9092883253703361</v>
      </c>
      <c r="F8" s="178">
        <f t="shared" si="1"/>
        <v>1.113105172450348</v>
      </c>
    </row>
    <row r="9" spans="1:6" ht="22.5" customHeight="1" thickBot="1" x14ac:dyDescent="0.5">
      <c r="A9" s="36">
        <v>1377</v>
      </c>
      <c r="B9" s="48">
        <v>63929015</v>
      </c>
      <c r="C9" s="50">
        <v>61275041</v>
      </c>
      <c r="D9" s="177">
        <f t="shared" si="0"/>
        <v>95.848561095458777</v>
      </c>
      <c r="E9" s="178">
        <f t="shared" si="1"/>
        <v>1.0180601688085382</v>
      </c>
      <c r="F9" s="178">
        <f t="shared" si="1"/>
        <v>1.0157859580362898</v>
      </c>
    </row>
    <row r="10" spans="1:6" ht="22.5" customHeight="1" thickBot="1" x14ac:dyDescent="0.5">
      <c r="A10" s="36">
        <v>1378</v>
      </c>
      <c r="B10" s="48">
        <v>70764395</v>
      </c>
      <c r="C10" s="50">
        <v>68097193</v>
      </c>
      <c r="D10" s="177">
        <f t="shared" si="0"/>
        <v>96.230870058311098</v>
      </c>
      <c r="E10" s="178">
        <f t="shared" si="1"/>
        <v>1.1069214033721622</v>
      </c>
      <c r="F10" s="178">
        <f t="shared" si="1"/>
        <v>1.1113365554500405</v>
      </c>
    </row>
    <row r="11" spans="1:6" ht="22.5" customHeight="1" thickBot="1" x14ac:dyDescent="0.5">
      <c r="A11" s="36">
        <v>1379</v>
      </c>
      <c r="B11" s="48">
        <v>78755466</v>
      </c>
      <c r="C11" s="50">
        <v>75510983</v>
      </c>
      <c r="D11" s="177">
        <f t="shared" si="0"/>
        <v>95.880307533193957</v>
      </c>
      <c r="E11" s="178">
        <f t="shared" si="1"/>
        <v>1.1129250239474244</v>
      </c>
      <c r="F11" s="178">
        <f t="shared" si="1"/>
        <v>1.1088707136577567</v>
      </c>
    </row>
    <row r="12" spans="1:6" ht="22.5" customHeight="1" thickBot="1" x14ac:dyDescent="0.5">
      <c r="A12" s="36">
        <v>1380</v>
      </c>
      <c r="B12" s="48">
        <v>84064540</v>
      </c>
      <c r="C12" s="50">
        <v>80695328</v>
      </c>
      <c r="D12" s="177">
        <f t="shared" si="0"/>
        <v>95.992112726721629</v>
      </c>
      <c r="E12" s="178">
        <f t="shared" si="1"/>
        <v>1.0674121336543168</v>
      </c>
      <c r="F12" s="178">
        <f t="shared" si="1"/>
        <v>1.0686568336688187</v>
      </c>
    </row>
    <row r="13" spans="1:6" s="2" customFormat="1" ht="22.5" customHeight="1" thickBot="1" x14ac:dyDescent="0.5">
      <c r="A13" s="36">
        <v>1381</v>
      </c>
      <c r="B13" s="48">
        <v>83861922</v>
      </c>
      <c r="C13" s="50">
        <v>80315777</v>
      </c>
      <c r="D13" s="177">
        <f t="shared" si="0"/>
        <v>95.771447976114828</v>
      </c>
      <c r="E13" s="178">
        <f t="shared" si="1"/>
        <v>0.99758973284098151</v>
      </c>
      <c r="F13" s="178">
        <f t="shared" si="1"/>
        <v>0.99529649349712046</v>
      </c>
    </row>
    <row r="14" spans="1:6" s="2" customFormat="1" ht="22.5" customHeight="1" thickBot="1" x14ac:dyDescent="0.5">
      <c r="A14" s="36">
        <v>1382</v>
      </c>
      <c r="B14" s="48">
        <v>91744787</v>
      </c>
      <c r="C14" s="50">
        <v>84964376</v>
      </c>
      <c r="D14" s="177">
        <f t="shared" si="0"/>
        <v>92.609486356974159</v>
      </c>
      <c r="E14" s="178">
        <f t="shared" si="1"/>
        <v>1.0939981437582602</v>
      </c>
      <c r="F14" s="178">
        <f t="shared" si="1"/>
        <v>1.0578790266823914</v>
      </c>
    </row>
    <row r="15" spans="1:6" s="2" customFormat="1" ht="22.5" customHeight="1" thickBot="1" x14ac:dyDescent="0.5">
      <c r="A15" s="36">
        <v>1383</v>
      </c>
      <c r="B15" s="48">
        <v>95279596</v>
      </c>
      <c r="C15" s="50">
        <v>91356376</v>
      </c>
      <c r="D15" s="177">
        <f t="shared" si="0"/>
        <v>95.882413271357706</v>
      </c>
      <c r="E15" s="178">
        <f t="shared" si="1"/>
        <v>1.0385287177134108</v>
      </c>
      <c r="F15" s="178">
        <f t="shared" si="1"/>
        <v>1.0752315299767516</v>
      </c>
    </row>
    <row r="16" spans="1:6" s="2" customFormat="1" ht="22.5" customHeight="1" thickBot="1" x14ac:dyDescent="0.5">
      <c r="A16" s="37">
        <v>1384</v>
      </c>
      <c r="B16" s="48">
        <v>100322193</v>
      </c>
      <c r="C16" s="50">
        <v>95330841</v>
      </c>
      <c r="D16" s="177">
        <f t="shared" si="0"/>
        <v>95.024678138764372</v>
      </c>
      <c r="E16" s="178">
        <f t="shared" si="1"/>
        <v>1.0529242063536877</v>
      </c>
      <c r="F16" s="178">
        <f t="shared" si="1"/>
        <v>1.0435050641676067</v>
      </c>
    </row>
    <row r="17" spans="1:6" s="2" customFormat="1" ht="22.5" customHeight="1" thickBot="1" x14ac:dyDescent="0.5">
      <c r="A17" s="37">
        <v>1385</v>
      </c>
      <c r="B17" s="48">
        <v>103831542</v>
      </c>
      <c r="C17" s="50">
        <v>98404817</v>
      </c>
      <c r="D17" s="177">
        <f t="shared" si="0"/>
        <v>94.773529415560446</v>
      </c>
      <c r="E17" s="178">
        <f t="shared" si="1"/>
        <v>1.0349807843614423</v>
      </c>
      <c r="F17" s="178">
        <f t="shared" si="1"/>
        <v>1.0322453464980972</v>
      </c>
    </row>
    <row r="18" spans="1:6" s="2" customFormat="1" ht="22.5" customHeight="1" thickBot="1" x14ac:dyDescent="0.5">
      <c r="A18" s="37">
        <v>1386</v>
      </c>
      <c r="B18" s="48">
        <v>107128172</v>
      </c>
      <c r="C18" s="50">
        <v>102314124</v>
      </c>
      <c r="D18" s="177">
        <f t="shared" si="0"/>
        <v>95.506272617066585</v>
      </c>
      <c r="E18" s="178">
        <f t="shared" si="1"/>
        <v>1.0317497933335131</v>
      </c>
      <c r="F18" s="178">
        <f t="shared" si="1"/>
        <v>1.0397267849194822</v>
      </c>
    </row>
    <row r="19" spans="1:6" s="2" customFormat="1" ht="22.5" customHeight="1" thickBot="1" x14ac:dyDescent="0.5">
      <c r="A19" s="38">
        <v>1387</v>
      </c>
      <c r="B19" s="48">
        <v>107451984</v>
      </c>
      <c r="C19" s="50">
        <v>103270161</v>
      </c>
      <c r="D19" s="177">
        <f t="shared" si="0"/>
        <v>96.108193777045571</v>
      </c>
      <c r="E19" s="178">
        <f t="shared" si="1"/>
        <v>1.0030226596230916</v>
      </c>
      <c r="F19" s="178">
        <f t="shared" si="1"/>
        <v>1.0093441351264465</v>
      </c>
    </row>
    <row r="20" spans="1:6" s="2" customFormat="1" ht="22.5" customHeight="1" thickBot="1" x14ac:dyDescent="0.5">
      <c r="A20" s="38">
        <v>1388</v>
      </c>
      <c r="B20" s="48">
        <v>112791657</v>
      </c>
      <c r="C20" s="50">
        <v>108061080</v>
      </c>
      <c r="D20" s="177">
        <f t="shared" si="0"/>
        <v>95.805915857765967</v>
      </c>
      <c r="E20" s="178">
        <f t="shared" si="1"/>
        <v>1.0496935728985701</v>
      </c>
      <c r="F20" s="178">
        <f t="shared" si="1"/>
        <v>1.0463920938401559</v>
      </c>
    </row>
    <row r="21" spans="1:6" s="2" customFormat="1" ht="22.5" customHeight="1" thickBot="1" x14ac:dyDescent="0.5">
      <c r="A21" s="38">
        <v>1389</v>
      </c>
      <c r="B21" s="48">
        <v>115513972</v>
      </c>
      <c r="C21" s="50">
        <v>110960307</v>
      </c>
      <c r="D21" s="177">
        <f t="shared" si="0"/>
        <v>96.057909773892973</v>
      </c>
      <c r="E21" s="178">
        <f t="shared" si="1"/>
        <v>1.0241357833762474</v>
      </c>
      <c r="F21" s="178">
        <f t="shared" si="1"/>
        <v>1.0268295208598692</v>
      </c>
    </row>
    <row r="22" spans="1:6" s="2" customFormat="1" ht="22.5" customHeight="1" thickBot="1" x14ac:dyDescent="0.5">
      <c r="A22" s="38">
        <v>1390</v>
      </c>
      <c r="B22" s="48">
        <v>115027550</v>
      </c>
      <c r="C22" s="50">
        <v>105821472</v>
      </c>
      <c r="D22" s="177">
        <f t="shared" si="0"/>
        <v>91.996632111176851</v>
      </c>
      <c r="E22" s="178">
        <f t="shared" si="1"/>
        <v>0.99578906350826546</v>
      </c>
      <c r="F22" s="178">
        <f t="shared" si="1"/>
        <v>0.95368762813534758</v>
      </c>
    </row>
    <row r="23" spans="1:6" ht="22.5" customHeight="1" thickBot="1" x14ac:dyDescent="0.5">
      <c r="A23" s="38">
        <v>1391</v>
      </c>
      <c r="B23" s="48">
        <v>113706257</v>
      </c>
      <c r="C23" s="50">
        <v>108464667</v>
      </c>
      <c r="D23" s="177">
        <f t="shared" si="0"/>
        <v>95.390236088766869</v>
      </c>
      <c r="E23" s="178">
        <f t="shared" si="1"/>
        <v>0.98851324747853886</v>
      </c>
      <c r="F23" s="178">
        <f t="shared" si="1"/>
        <v>1.0249778702757035</v>
      </c>
    </row>
    <row r="24" spans="1:6" ht="22.5" customHeight="1" thickBot="1" x14ac:dyDescent="0.5">
      <c r="A24" s="38">
        <v>1392</v>
      </c>
      <c r="B24" s="48">
        <v>116869113</v>
      </c>
      <c r="C24" s="50">
        <v>112115114</v>
      </c>
      <c r="D24" s="177">
        <f t="shared" si="0"/>
        <v>95.93220237754349</v>
      </c>
      <c r="E24" s="178">
        <f t="shared" si="1"/>
        <v>1.0278160242316305</v>
      </c>
      <c r="F24" s="178">
        <f t="shared" si="1"/>
        <v>1.0336556327601134</v>
      </c>
    </row>
    <row r="25" spans="1:6" ht="22.5" customHeight="1" thickBot="1" x14ac:dyDescent="0.5">
      <c r="A25" s="38">
        <v>1393</v>
      </c>
      <c r="B25" s="48">
        <v>121759459</v>
      </c>
      <c r="C25" s="50">
        <v>117509956</v>
      </c>
      <c r="D25" s="177">
        <f t="shared" si="0"/>
        <v>96.509919611255825</v>
      </c>
      <c r="E25" s="178">
        <f t="shared" si="1"/>
        <v>1.0418446403370922</v>
      </c>
      <c r="F25" s="178">
        <f t="shared" si="1"/>
        <v>1.0481187754935521</v>
      </c>
    </row>
    <row r="26" spans="1:6" ht="22.5" customHeight="1" thickBot="1" x14ac:dyDescent="0.5">
      <c r="A26" s="38">
        <v>1394</v>
      </c>
      <c r="B26" s="48">
        <v>126844754</v>
      </c>
      <c r="C26" s="50">
        <v>122865217</v>
      </c>
      <c r="D26" s="177">
        <f t="shared" si="0"/>
        <v>96.862671198842008</v>
      </c>
      <c r="E26" s="178">
        <f t="shared" si="1"/>
        <v>1.0417650919424666</v>
      </c>
      <c r="F26" s="178">
        <f t="shared" si="1"/>
        <v>1.045572827888728</v>
      </c>
    </row>
    <row r="27" spans="1:6" ht="22.5" customHeight="1" thickBot="1" x14ac:dyDescent="0.5">
      <c r="A27" s="38">
        <v>1395</v>
      </c>
      <c r="B27" s="48">
        <v>132708345</v>
      </c>
      <c r="C27" s="50">
        <v>130017823</v>
      </c>
      <c r="D27" s="177">
        <f t="shared" si="0"/>
        <v>97.972605264574725</v>
      </c>
      <c r="E27" s="178">
        <f t="shared" si="1"/>
        <v>1.0462265156034753</v>
      </c>
      <c r="F27" s="178">
        <f t="shared" si="1"/>
        <v>1.0582150601662959</v>
      </c>
    </row>
    <row r="28" spans="1:6" ht="22.5" customHeight="1" thickBot="1" x14ac:dyDescent="0.5">
      <c r="A28" s="38">
        <v>1396</v>
      </c>
      <c r="B28" s="48">
        <v>138794584</v>
      </c>
      <c r="C28" s="50">
        <v>136464031</v>
      </c>
      <c r="D28" s="177">
        <f t="shared" si="0"/>
        <v>98.320861713163097</v>
      </c>
      <c r="E28" s="178">
        <f t="shared" si="1"/>
        <v>1.0458617655129374</v>
      </c>
      <c r="F28" s="178">
        <f t="shared" si="1"/>
        <v>1.0495794180464013</v>
      </c>
    </row>
    <row r="29" spans="1:6" ht="22.5" customHeight="1" thickBot="1" x14ac:dyDescent="0.5">
      <c r="A29" s="38">
        <v>1397</v>
      </c>
      <c r="B29" s="48">
        <v>143889466</v>
      </c>
      <c r="C29" s="50">
        <v>141644053</v>
      </c>
      <c r="D29" s="177">
        <f t="shared" ref="D29:D30" si="2">(C29*100)/B29</f>
        <v>98.439487571661431</v>
      </c>
      <c r="E29" s="178">
        <f t="shared" si="1"/>
        <v>1.0367080750067308</v>
      </c>
      <c r="F29" s="178">
        <f t="shared" si="1"/>
        <v>1.0379588816337983</v>
      </c>
    </row>
    <row r="30" spans="1:6" ht="22.5" customHeight="1" thickBot="1" x14ac:dyDescent="0.5">
      <c r="A30" s="38">
        <v>1398</v>
      </c>
      <c r="B30" s="48">
        <v>139455337</v>
      </c>
      <c r="C30" s="50">
        <v>137403365</v>
      </c>
      <c r="D30" s="177">
        <f t="shared" si="2"/>
        <v>98.528581233144195</v>
      </c>
      <c r="E30" s="178">
        <f t="shared" si="1"/>
        <v>0.96918378305747555</v>
      </c>
      <c r="F30" s="178">
        <f t="shared" si="1"/>
        <v>0.97006095271786663</v>
      </c>
    </row>
    <row r="31" spans="1:6" ht="22.5" customHeight="1" thickBot="1" x14ac:dyDescent="0.5">
      <c r="A31" s="38">
        <v>1399</v>
      </c>
      <c r="B31" s="48">
        <v>95201323</v>
      </c>
      <c r="C31" s="50">
        <v>93604692</v>
      </c>
      <c r="D31" s="177">
        <f>(C31*100)/B31</f>
        <v>98.322889903536321</v>
      </c>
      <c r="E31" s="178">
        <f t="shared" si="1"/>
        <v>0.68266532531487123</v>
      </c>
      <c r="F31" s="178">
        <f t="shared" si="1"/>
        <v>0.68124017195648734</v>
      </c>
    </row>
    <row r="32" spans="1:6" ht="22.5" customHeight="1" thickBot="1" x14ac:dyDescent="0.5">
      <c r="A32" s="38">
        <v>1400</v>
      </c>
      <c r="B32" s="48">
        <v>119603281</v>
      </c>
      <c r="C32" s="50">
        <v>117936339</v>
      </c>
      <c r="D32" s="177">
        <f>(C32*100)/B32</f>
        <v>98.606274020191805</v>
      </c>
      <c r="E32" s="178">
        <f t="shared" si="1"/>
        <v>1.2563195261477615</v>
      </c>
      <c r="F32" s="178">
        <f t="shared" si="1"/>
        <v>1.259940463240881</v>
      </c>
    </row>
    <row r="33" spans="1:6" ht="22.5" customHeight="1" thickBot="1" x14ac:dyDescent="0.5">
      <c r="A33" s="38">
        <v>1401</v>
      </c>
      <c r="B33" s="48">
        <v>140549897</v>
      </c>
      <c r="C33" s="50">
        <v>138240548</v>
      </c>
      <c r="D33" s="177">
        <f t="shared" ref="D33:D34" si="3">(C33*100)/B33</f>
        <v>98.356918753202649</v>
      </c>
      <c r="E33" s="178">
        <f t="shared" ref="E33:E34" si="4">B33/B32</f>
        <v>1.1751341252920979</v>
      </c>
      <c r="F33" s="178">
        <f>C33/C32</f>
        <v>1.172162449438082</v>
      </c>
    </row>
    <row r="34" spans="1:6" ht="22.5" customHeight="1" thickBot="1" x14ac:dyDescent="0.5">
      <c r="A34" s="38">
        <v>1402</v>
      </c>
      <c r="B34" s="48">
        <v>145842343</v>
      </c>
      <c r="C34" s="50">
        <v>143745569</v>
      </c>
      <c r="D34" s="177">
        <f t="shared" si="3"/>
        <v>98.562300936155424</v>
      </c>
      <c r="E34" s="178">
        <f t="shared" si="4"/>
        <v>1.0376552819529992</v>
      </c>
      <c r="F34" s="178">
        <f>C34/C33</f>
        <v>1.0398220426614628</v>
      </c>
    </row>
    <row r="35" spans="1:6" ht="22.5" customHeight="1" thickBot="1" x14ac:dyDescent="0.6">
      <c r="A35" s="179" t="s">
        <v>121</v>
      </c>
      <c r="B35" s="180">
        <f>GEOMEAN(E5:E34)-1</f>
        <v>4.8007111924747159E-2</v>
      </c>
      <c r="C35" s="180">
        <f>GEOMEAN(F5:F34)-1</f>
        <v>4.9227243461237746E-2</v>
      </c>
      <c r="D35" s="180" t="s">
        <v>52</v>
      </c>
      <c r="E35" s="178"/>
      <c r="F35" s="178"/>
    </row>
  </sheetData>
  <mergeCells count="5">
    <mergeCell ref="C2:C3"/>
    <mergeCell ref="D2:D3"/>
    <mergeCell ref="A1:D1"/>
    <mergeCell ref="A2:A3"/>
    <mergeCell ref="B2:B3"/>
  </mergeCells>
  <printOptions horizontalCentered="1"/>
  <pageMargins left="0.39370078740157483" right="0.39370078740157483" top="0.39370078740157483" bottom="0" header="0"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B050"/>
  </sheetPr>
  <dimension ref="A1:W35"/>
  <sheetViews>
    <sheetView rightToLeft="1" view="pageBreakPreview" zoomScale="70" zoomScaleNormal="100" zoomScaleSheetLayoutView="70" workbookViewId="0">
      <selection activeCell="A35" sqref="A35:D35"/>
    </sheetView>
  </sheetViews>
  <sheetFormatPr defaultRowHeight="18" customHeight="1" x14ac:dyDescent="0.2"/>
  <cols>
    <col min="1" max="1" width="14.7109375" style="4" customWidth="1"/>
    <col min="2" max="2" width="13.42578125" style="4" customWidth="1"/>
    <col min="3" max="3" width="11.5703125" style="5" bestFit="1" customWidth="1"/>
    <col min="4" max="4" width="11.28515625" style="5" customWidth="1"/>
    <col min="5" max="5" width="11.85546875" style="4" customWidth="1"/>
    <col min="6" max="6" width="14.5703125" style="4" customWidth="1"/>
    <col min="7" max="7" width="23.7109375" style="4" customWidth="1"/>
    <col min="8" max="8" width="3" style="4" customWidth="1"/>
    <col min="9" max="9" width="3.7109375" style="4" customWidth="1"/>
    <col min="10" max="10" width="9.140625" style="4"/>
    <col min="11" max="11" width="12.42578125" style="4" bestFit="1" customWidth="1"/>
    <col min="12" max="12" width="13.85546875" style="4" customWidth="1"/>
    <col min="13" max="13" width="12.28515625" style="4" customWidth="1"/>
    <col min="14" max="14" width="10.5703125" style="4" customWidth="1"/>
    <col min="15" max="15" width="11.7109375" style="4" customWidth="1"/>
    <col min="16" max="16" width="13" style="4" customWidth="1"/>
    <col min="17" max="16384" width="9.140625" style="4"/>
  </cols>
  <sheetData>
    <row r="1" spans="1:23" ht="36" customHeight="1" thickBot="1" x14ac:dyDescent="0.25">
      <c r="A1" s="299" t="s">
        <v>129</v>
      </c>
      <c r="B1" s="300"/>
      <c r="C1" s="300"/>
      <c r="D1" s="300"/>
      <c r="E1" s="300"/>
      <c r="F1" s="300"/>
      <c r="G1" s="300"/>
      <c r="H1" s="158"/>
      <c r="I1" s="158"/>
      <c r="K1" s="164" t="s">
        <v>95</v>
      </c>
      <c r="L1" s="164">
        <v>44500503</v>
      </c>
      <c r="M1" s="164">
        <v>69059424</v>
      </c>
    </row>
    <row r="2" spans="1:23" ht="21" customHeight="1" thickTop="1" thickBot="1" x14ac:dyDescent="0.25">
      <c r="A2" s="301" t="s">
        <v>45</v>
      </c>
      <c r="B2" s="306" t="s">
        <v>2</v>
      </c>
      <c r="C2" s="301"/>
      <c r="D2" s="301"/>
      <c r="E2" s="301"/>
      <c r="F2" s="305" t="s">
        <v>47</v>
      </c>
      <c r="G2" s="303" t="s">
        <v>50</v>
      </c>
      <c r="H2" s="160"/>
      <c r="I2" s="160"/>
      <c r="J2" s="165" t="s">
        <v>96</v>
      </c>
      <c r="K2" s="165"/>
      <c r="L2" s="81"/>
    </row>
    <row r="3" spans="1:23" ht="38.25" customHeight="1" thickTop="1" thickBot="1" x14ac:dyDescent="0.25">
      <c r="A3" s="302"/>
      <c r="B3" s="191" t="s">
        <v>123</v>
      </c>
      <c r="C3" s="29" t="s">
        <v>3</v>
      </c>
      <c r="D3" s="29" t="s">
        <v>4</v>
      </c>
      <c r="E3" s="30" t="s">
        <v>44</v>
      </c>
      <c r="F3" s="291"/>
      <c r="G3" s="304"/>
      <c r="H3" s="161"/>
      <c r="I3" s="161"/>
      <c r="J3" s="168"/>
      <c r="K3" s="169" t="s">
        <v>97</v>
      </c>
      <c r="L3" s="168" t="s">
        <v>3</v>
      </c>
      <c r="M3" s="168" t="s">
        <v>4</v>
      </c>
      <c r="N3" s="168" t="s">
        <v>44</v>
      </c>
      <c r="O3" s="166" t="s">
        <v>47</v>
      </c>
      <c r="P3" s="166" t="s">
        <v>94</v>
      </c>
      <c r="Q3" s="167"/>
    </row>
    <row r="4" spans="1:23" ht="24" customHeight="1" thickBot="1" x14ac:dyDescent="0.25">
      <c r="A4" s="36">
        <v>1372</v>
      </c>
      <c r="B4" s="33">
        <v>15829989</v>
      </c>
      <c r="C4" s="16">
        <v>10848108</v>
      </c>
      <c r="D4" s="15">
        <v>3414795</v>
      </c>
      <c r="E4" s="16">
        <v>1567086</v>
      </c>
      <c r="F4" s="46">
        <f t="shared" ref="F4:F21" si="0">G4-B4</f>
        <v>19893736</v>
      </c>
      <c r="G4" s="32">
        <v>35723725</v>
      </c>
      <c r="H4" s="129"/>
      <c r="I4" s="129"/>
      <c r="J4" s="4">
        <v>1372</v>
      </c>
      <c r="K4" s="5">
        <f>B4-'جدول 2'!B4</f>
        <v>789063</v>
      </c>
      <c r="L4" s="5">
        <f>C4-'جدول 2'!C4</f>
        <v>536206</v>
      </c>
      <c r="M4" s="5">
        <f>D4-'جدول 2'!D4</f>
        <v>244272</v>
      </c>
      <c r="N4" s="5">
        <f>E4-'جدول 2'!E4</f>
        <v>8585</v>
      </c>
      <c r="O4" s="5">
        <f>F4-'جدول 2'!F4</f>
        <v>932408</v>
      </c>
      <c r="P4" s="5">
        <f>G4-'جدول 2'!G4</f>
        <v>1721471</v>
      </c>
      <c r="Q4" s="5"/>
    </row>
    <row r="5" spans="1:23" ht="24" customHeight="1" thickBot="1" x14ac:dyDescent="0.25">
      <c r="A5" s="36">
        <v>1373</v>
      </c>
      <c r="B5" s="33">
        <v>18663847</v>
      </c>
      <c r="C5" s="16">
        <v>12668607</v>
      </c>
      <c r="D5" s="15">
        <v>4093309</v>
      </c>
      <c r="E5" s="16">
        <v>1901931</v>
      </c>
      <c r="F5" s="46">
        <f t="shared" si="0"/>
        <v>24043270</v>
      </c>
      <c r="G5" s="32">
        <v>42707117</v>
      </c>
      <c r="H5" s="129"/>
      <c r="I5" s="129"/>
      <c r="J5" s="4">
        <v>1373</v>
      </c>
      <c r="K5" s="5">
        <f>B5-'جدول 2'!B5</f>
        <v>672118</v>
      </c>
      <c r="L5" s="5">
        <f>C5-'جدول 2'!C5</f>
        <v>458160</v>
      </c>
      <c r="M5" s="5">
        <f>D5-'جدول 2'!D5</f>
        <v>208126</v>
      </c>
      <c r="N5" s="5">
        <f>E5-'جدول 2'!E5</f>
        <v>5832</v>
      </c>
      <c r="O5" s="5">
        <f>F5-'جدول 2'!F5</f>
        <v>1055061</v>
      </c>
      <c r="P5" s="5">
        <f>G5-'جدول 2'!G5</f>
        <v>1727179</v>
      </c>
      <c r="R5" s="181">
        <f>B5/B4</f>
        <v>1.179018317700663</v>
      </c>
      <c r="S5" s="181">
        <f t="shared" ref="S5:W20" si="1">C5/C4</f>
        <v>1.1678171898731096</v>
      </c>
      <c r="T5" s="181">
        <f t="shared" si="1"/>
        <v>1.1986983113188348</v>
      </c>
      <c r="U5" s="181">
        <f t="shared" si="1"/>
        <v>1.2136736592631163</v>
      </c>
      <c r="V5" s="181">
        <f t="shared" si="1"/>
        <v>1.2085849535753366</v>
      </c>
      <c r="W5" s="181">
        <f t="shared" si="1"/>
        <v>1.1954833097612301</v>
      </c>
    </row>
    <row r="6" spans="1:23" ht="24" customHeight="1" thickBot="1" x14ac:dyDescent="0.25">
      <c r="A6" s="36">
        <v>1374</v>
      </c>
      <c r="B6" s="33">
        <v>21612003</v>
      </c>
      <c r="C6" s="16">
        <v>14448023</v>
      </c>
      <c r="D6" s="15">
        <v>5042519</v>
      </c>
      <c r="E6" s="16">
        <v>2121461</v>
      </c>
      <c r="F6" s="46">
        <f t="shared" si="0"/>
        <v>28729504</v>
      </c>
      <c r="G6" s="32">
        <v>50341507</v>
      </c>
      <c r="H6" s="129"/>
      <c r="I6" s="129"/>
      <c r="J6" s="4">
        <v>1374</v>
      </c>
      <c r="K6" s="5">
        <f>B6-'جدول 2'!B6</f>
        <v>723394</v>
      </c>
      <c r="L6" s="5">
        <f>C6-'جدول 2'!C6</f>
        <v>458573</v>
      </c>
      <c r="M6" s="5">
        <f>D6-'جدول 2'!D6</f>
        <v>262951</v>
      </c>
      <c r="N6" s="5">
        <f>E6-'جدول 2'!E6</f>
        <v>1870</v>
      </c>
      <c r="O6" s="5">
        <f>F6-'جدول 2'!F6</f>
        <v>1280634</v>
      </c>
      <c r="P6" s="5">
        <f>G6-'جدول 2'!G6</f>
        <v>2004028</v>
      </c>
      <c r="R6" s="181">
        <f t="shared" ref="R6:W32" si="2">B6/B5</f>
        <v>1.1579607891127697</v>
      </c>
      <c r="S6" s="181">
        <f t="shared" si="1"/>
        <v>1.1404586944720916</v>
      </c>
      <c r="T6" s="181">
        <f t="shared" si="1"/>
        <v>1.2318930723285244</v>
      </c>
      <c r="U6" s="181">
        <f t="shared" si="1"/>
        <v>1.1154247972192473</v>
      </c>
      <c r="V6" s="181">
        <f t="shared" si="1"/>
        <v>1.1949083464936341</v>
      </c>
      <c r="W6" s="181">
        <f t="shared" si="1"/>
        <v>1.1787615399091445</v>
      </c>
    </row>
    <row r="7" spans="1:23" ht="24" customHeight="1" thickBot="1" x14ac:dyDescent="0.25">
      <c r="A7" s="36">
        <v>1375</v>
      </c>
      <c r="B7" s="33">
        <v>24558921</v>
      </c>
      <c r="C7" s="16">
        <v>15878232</v>
      </c>
      <c r="D7" s="15">
        <v>6271627</v>
      </c>
      <c r="E7" s="16">
        <v>2409062</v>
      </c>
      <c r="F7" s="162">
        <v>31792775</v>
      </c>
      <c r="G7" s="163">
        <v>56351696</v>
      </c>
      <c r="H7" s="129"/>
      <c r="I7" s="129"/>
      <c r="J7" s="4">
        <v>1375</v>
      </c>
      <c r="K7" s="5">
        <f>B7-'جدول 2'!B7</f>
        <v>932524</v>
      </c>
      <c r="L7" s="5">
        <f>C7-'جدول 2'!C7</f>
        <v>631973</v>
      </c>
      <c r="M7" s="5">
        <f>D7-'جدول 2'!D7</f>
        <v>299838</v>
      </c>
      <c r="N7" s="5">
        <f>E7-'جدول 2'!E7</f>
        <v>713</v>
      </c>
      <c r="O7" s="5">
        <f>F7-'جدول 2'!F7</f>
        <v>1225921</v>
      </c>
      <c r="P7" s="5">
        <f>G7-'جدول 2'!G7</f>
        <v>2158445</v>
      </c>
      <c r="R7" s="181">
        <f t="shared" si="2"/>
        <v>1.1363556168301476</v>
      </c>
      <c r="S7" s="181">
        <f t="shared" si="1"/>
        <v>1.0989899448526625</v>
      </c>
      <c r="T7" s="181">
        <f t="shared" si="1"/>
        <v>1.2437488088790543</v>
      </c>
      <c r="U7" s="181">
        <f t="shared" si="1"/>
        <v>1.1355674226393981</v>
      </c>
      <c r="V7" s="181">
        <f t="shared" si="1"/>
        <v>1.1066245696410213</v>
      </c>
      <c r="W7" s="181">
        <f t="shared" si="1"/>
        <v>1.1193883409171681</v>
      </c>
    </row>
    <row r="8" spans="1:23" ht="24" customHeight="1" thickBot="1" x14ac:dyDescent="0.25">
      <c r="A8" s="36">
        <v>1376</v>
      </c>
      <c r="B8" s="33">
        <v>27349518</v>
      </c>
      <c r="C8" s="16">
        <v>17409094</v>
      </c>
      <c r="D8" s="15">
        <v>7391986</v>
      </c>
      <c r="E8" s="16">
        <v>2548438</v>
      </c>
      <c r="F8" s="46">
        <f t="shared" si="0"/>
        <v>35445410</v>
      </c>
      <c r="G8" s="32">
        <v>62794928</v>
      </c>
      <c r="H8" s="129"/>
      <c r="I8" s="129"/>
      <c r="J8" s="4">
        <v>1376</v>
      </c>
      <c r="K8" s="5">
        <f>B8-'جدول 2'!B8</f>
        <v>1179740</v>
      </c>
      <c r="L8" s="5">
        <f>C8-'جدول 2'!C8</f>
        <v>856898</v>
      </c>
      <c r="M8" s="5">
        <f>D8-'جدول 2'!D8</f>
        <v>318053</v>
      </c>
      <c r="N8" s="5">
        <f>E8-'جدول 2'!E8</f>
        <v>4789</v>
      </c>
      <c r="O8" s="5">
        <f>F8-'جدول 2'!F8</f>
        <v>1292400</v>
      </c>
      <c r="P8" s="5">
        <f>G8-'جدول 2'!G8</f>
        <v>2472140</v>
      </c>
      <c r="R8" s="181">
        <f t="shared" si="2"/>
        <v>1.1136286484247415</v>
      </c>
      <c r="S8" s="181">
        <f t="shared" si="1"/>
        <v>1.0964126232693916</v>
      </c>
      <c r="T8" s="181">
        <f t="shared" si="1"/>
        <v>1.1786392908889511</v>
      </c>
      <c r="U8" s="181">
        <f t="shared" si="1"/>
        <v>1.0578548829378405</v>
      </c>
      <c r="V8" s="181">
        <f t="shared" si="1"/>
        <v>1.114888838737732</v>
      </c>
      <c r="W8" s="181">
        <f t="shared" si="1"/>
        <v>1.1143396287487071</v>
      </c>
    </row>
    <row r="9" spans="1:23" ht="24" customHeight="1" thickBot="1" x14ac:dyDescent="0.25">
      <c r="A9" s="36">
        <v>1377</v>
      </c>
      <c r="B9" s="33">
        <v>28183244</v>
      </c>
      <c r="C9" s="16">
        <v>17560459</v>
      </c>
      <c r="D9" s="15">
        <v>8058169</v>
      </c>
      <c r="E9" s="16">
        <v>2564616</v>
      </c>
      <c r="F9" s="15">
        <f t="shared" si="0"/>
        <v>35745771</v>
      </c>
      <c r="G9" s="32">
        <v>63929015</v>
      </c>
      <c r="H9" s="129"/>
      <c r="I9" s="129"/>
      <c r="J9" s="4">
        <v>1377</v>
      </c>
      <c r="K9" s="5">
        <f>B9-'جدول 2'!B9</f>
        <v>1310466</v>
      </c>
      <c r="L9" s="5">
        <f>C9-'جدول 2'!C9</f>
        <v>897668</v>
      </c>
      <c r="M9" s="5">
        <f>D9-'جدول 2'!D9</f>
        <v>405362</v>
      </c>
      <c r="N9" s="5">
        <f>E9-'جدول 2'!E9</f>
        <v>7436</v>
      </c>
      <c r="O9" s="5">
        <f>F9-'جدول 2'!F9</f>
        <v>1343508</v>
      </c>
      <c r="P9" s="5">
        <f>G9-'جدول 2'!G9</f>
        <v>2653974</v>
      </c>
      <c r="R9" s="181">
        <f t="shared" si="2"/>
        <v>1.030484120414846</v>
      </c>
      <c r="S9" s="181">
        <f t="shared" si="1"/>
        <v>1.0086945937565734</v>
      </c>
      <c r="T9" s="181">
        <f t="shared" si="1"/>
        <v>1.0901223297771396</v>
      </c>
      <c r="U9" s="181">
        <f t="shared" si="1"/>
        <v>1.0063482023105919</v>
      </c>
      <c r="V9" s="181">
        <f t="shared" si="1"/>
        <v>1.0084739039554063</v>
      </c>
      <c r="W9" s="181">
        <f t="shared" si="1"/>
        <v>1.0180601688085382</v>
      </c>
    </row>
    <row r="10" spans="1:23" ht="24" customHeight="1" thickBot="1" x14ac:dyDescent="0.25">
      <c r="A10" s="36">
        <v>1378</v>
      </c>
      <c r="B10" s="33">
        <v>30371127</v>
      </c>
      <c r="C10" s="16">
        <v>19019190</v>
      </c>
      <c r="D10" s="15">
        <v>8764396</v>
      </c>
      <c r="E10" s="16">
        <v>2587541</v>
      </c>
      <c r="F10" s="15">
        <f t="shared" si="0"/>
        <v>40393268</v>
      </c>
      <c r="G10" s="32">
        <v>70764395</v>
      </c>
      <c r="H10" s="129"/>
      <c r="I10" s="129"/>
      <c r="J10" s="4">
        <v>1378</v>
      </c>
      <c r="K10" s="5">
        <f>B10-'جدول 2'!B10</f>
        <v>1380028</v>
      </c>
      <c r="L10" s="5">
        <f>C10-'جدول 2'!C10</f>
        <v>998655</v>
      </c>
      <c r="M10" s="5">
        <f>D10-'جدول 2'!D10</f>
        <v>369967</v>
      </c>
      <c r="N10" s="5">
        <f>E10-'جدول 2'!E10</f>
        <v>11406</v>
      </c>
      <c r="O10" s="5">
        <f>F10-'جدول 2'!F10</f>
        <v>1287174</v>
      </c>
      <c r="P10" s="5">
        <f>G10-'جدول 2'!G10</f>
        <v>2667202</v>
      </c>
      <c r="R10" s="181">
        <f t="shared" si="2"/>
        <v>1.0776306304554579</v>
      </c>
      <c r="S10" s="181">
        <f t="shared" si="1"/>
        <v>1.0830690701194086</v>
      </c>
      <c r="T10" s="181">
        <f t="shared" si="1"/>
        <v>1.0876411254219165</v>
      </c>
      <c r="U10" s="181">
        <f t="shared" si="1"/>
        <v>1.0089389600626371</v>
      </c>
      <c r="V10" s="181">
        <f t="shared" si="1"/>
        <v>1.1300152960751637</v>
      </c>
      <c r="W10" s="181">
        <f t="shared" si="1"/>
        <v>1.1069214033721622</v>
      </c>
    </row>
    <row r="11" spans="1:23" ht="24" customHeight="1" thickBot="1" x14ac:dyDescent="0.25">
      <c r="A11" s="36">
        <v>1379</v>
      </c>
      <c r="B11" s="33">
        <v>33701921</v>
      </c>
      <c r="C11" s="16">
        <v>20801413</v>
      </c>
      <c r="D11" s="15">
        <v>10033601</v>
      </c>
      <c r="E11" s="16">
        <v>2866907</v>
      </c>
      <c r="F11" s="15">
        <f t="shared" si="0"/>
        <v>45053545</v>
      </c>
      <c r="G11" s="32">
        <v>78755466</v>
      </c>
      <c r="H11" s="129"/>
      <c r="I11" s="129"/>
      <c r="J11" s="4">
        <v>1379</v>
      </c>
      <c r="K11" s="5">
        <f>B11-'جدول 2'!B11</f>
        <v>1515117</v>
      </c>
      <c r="L11" s="5">
        <f>C11-'جدول 2'!C11</f>
        <v>1092769</v>
      </c>
      <c r="M11" s="5">
        <f>D11-'جدول 2'!D11</f>
        <v>411589</v>
      </c>
      <c r="N11" s="5">
        <f>E11-'جدول 2'!E11</f>
        <v>10759</v>
      </c>
      <c r="O11" s="5">
        <f>F11-'جدول 2'!F11</f>
        <v>1729366</v>
      </c>
      <c r="P11" s="5">
        <f>G11-'جدول 2'!G11</f>
        <v>3244483</v>
      </c>
      <c r="R11" s="181">
        <f t="shared" si="2"/>
        <v>1.1096697531178215</v>
      </c>
      <c r="S11" s="181">
        <f t="shared" si="1"/>
        <v>1.0937065668937531</v>
      </c>
      <c r="T11" s="181">
        <f t="shared" si="1"/>
        <v>1.1448137441530484</v>
      </c>
      <c r="U11" s="181">
        <f t="shared" si="1"/>
        <v>1.1079658254690457</v>
      </c>
      <c r="V11" s="181">
        <f t="shared" si="1"/>
        <v>1.1153726160507735</v>
      </c>
      <c r="W11" s="181">
        <f t="shared" si="1"/>
        <v>1.1129250239474244</v>
      </c>
    </row>
    <row r="12" spans="1:23" ht="24" customHeight="1" thickBot="1" x14ac:dyDescent="0.25">
      <c r="A12" s="36">
        <v>1380</v>
      </c>
      <c r="B12" s="33">
        <v>36167744</v>
      </c>
      <c r="C12" s="16">
        <v>22187421</v>
      </c>
      <c r="D12" s="15">
        <v>10946037</v>
      </c>
      <c r="E12" s="16">
        <v>3034286</v>
      </c>
      <c r="F12" s="15">
        <f t="shared" si="0"/>
        <v>47896796</v>
      </c>
      <c r="G12" s="32">
        <v>84064540</v>
      </c>
      <c r="H12" s="129"/>
      <c r="I12" s="129"/>
      <c r="J12" s="4">
        <v>1380</v>
      </c>
      <c r="K12" s="5">
        <f>B12-'جدول 2'!B12</f>
        <v>1689591</v>
      </c>
      <c r="L12" s="5">
        <f>C12-'جدول 2'!C12</f>
        <v>1098920</v>
      </c>
      <c r="M12" s="5">
        <f>D12-'جدول 2'!D12</f>
        <v>571291</v>
      </c>
      <c r="N12" s="5">
        <f>E12-'جدول 2'!E12</f>
        <v>19380</v>
      </c>
      <c r="O12" s="5">
        <f>F12-'جدول 2'!F12</f>
        <v>1679621</v>
      </c>
      <c r="P12" s="5">
        <f>G12-'جدول 2'!G12</f>
        <v>3369212</v>
      </c>
      <c r="R12" s="181">
        <f t="shared" si="2"/>
        <v>1.0731656512992243</v>
      </c>
      <c r="S12" s="181">
        <f t="shared" si="1"/>
        <v>1.0666304736125378</v>
      </c>
      <c r="T12" s="181">
        <f t="shared" si="1"/>
        <v>1.0909380390948373</v>
      </c>
      <c r="U12" s="181">
        <f t="shared" si="1"/>
        <v>1.0583831285772436</v>
      </c>
      <c r="V12" s="181">
        <f t="shared" si="1"/>
        <v>1.0631082637337417</v>
      </c>
      <c r="W12" s="181">
        <f t="shared" si="1"/>
        <v>1.0674121336543168</v>
      </c>
    </row>
    <row r="13" spans="1:23" s="2" customFormat="1" ht="24" customHeight="1" thickBot="1" x14ac:dyDescent="0.25">
      <c r="A13" s="36">
        <v>1381</v>
      </c>
      <c r="B13" s="33">
        <v>37432097</v>
      </c>
      <c r="C13" s="16">
        <v>23093596</v>
      </c>
      <c r="D13" s="15">
        <v>11283997</v>
      </c>
      <c r="E13" s="16">
        <v>3054504</v>
      </c>
      <c r="F13" s="15">
        <f t="shared" si="0"/>
        <v>46429825</v>
      </c>
      <c r="G13" s="32">
        <v>83861922</v>
      </c>
      <c r="H13" s="129"/>
      <c r="I13" s="129"/>
      <c r="J13" s="2">
        <v>1381</v>
      </c>
      <c r="K13" s="5">
        <f>B13-'جدول 2'!B13</f>
        <v>1539992</v>
      </c>
      <c r="L13" s="5">
        <f>C13-'جدول 2'!C13</f>
        <v>1010124</v>
      </c>
      <c r="M13" s="5">
        <f>D13-'جدول 2'!D13</f>
        <v>520810</v>
      </c>
      <c r="N13" s="5">
        <f>E13-'جدول 2'!E13</f>
        <v>9058</v>
      </c>
      <c r="O13" s="5">
        <f>F13-'جدول 2'!F13</f>
        <v>2006153</v>
      </c>
      <c r="P13" s="5">
        <f>G13-'جدول 2'!G13</f>
        <v>3546145</v>
      </c>
      <c r="R13" s="181">
        <f t="shared" si="2"/>
        <v>1.0349580277940476</v>
      </c>
      <c r="S13" s="181">
        <f t="shared" si="1"/>
        <v>1.0408418355607891</v>
      </c>
      <c r="T13" s="181">
        <f t="shared" si="1"/>
        <v>1.0308751011895902</v>
      </c>
      <c r="U13" s="181">
        <f t="shared" si="1"/>
        <v>1.0066631820467813</v>
      </c>
      <c r="V13" s="181">
        <f t="shared" si="1"/>
        <v>0.9693722519560598</v>
      </c>
      <c r="W13" s="181">
        <f t="shared" si="1"/>
        <v>0.99758973284098151</v>
      </c>
    </row>
    <row r="14" spans="1:23" s="2" customFormat="1" ht="24" customHeight="1" thickBot="1" x14ac:dyDescent="0.25">
      <c r="A14" s="36">
        <v>1382</v>
      </c>
      <c r="B14" s="33">
        <v>40520484</v>
      </c>
      <c r="C14" s="16">
        <v>25603864</v>
      </c>
      <c r="D14" s="15">
        <v>11832579</v>
      </c>
      <c r="E14" s="16">
        <v>3084041</v>
      </c>
      <c r="F14" s="15">
        <f t="shared" si="0"/>
        <v>51224303</v>
      </c>
      <c r="G14" s="32">
        <v>91744787</v>
      </c>
      <c r="H14" s="129"/>
      <c r="I14" s="129"/>
      <c r="J14" s="2">
        <v>1382</v>
      </c>
      <c r="K14" s="5">
        <f>B14-'جدول 2'!B14</f>
        <v>2939806</v>
      </c>
      <c r="L14" s="5">
        <f>C14-'جدول 2'!C14</f>
        <v>1882536</v>
      </c>
      <c r="M14" s="5">
        <f>D14-'جدول 2'!D14</f>
        <v>941606</v>
      </c>
      <c r="N14" s="5">
        <f>E14-'جدول 2'!E14</f>
        <v>115664</v>
      </c>
      <c r="O14" s="5">
        <f>F14-'جدول 2'!F14</f>
        <v>3840605</v>
      </c>
      <c r="P14" s="5">
        <f>G14-'جدول 2'!G14</f>
        <v>6780411</v>
      </c>
      <c r="R14" s="181">
        <f t="shared" si="2"/>
        <v>1.0825063848279726</v>
      </c>
      <c r="S14" s="181">
        <f t="shared" si="1"/>
        <v>1.1086997451587877</v>
      </c>
      <c r="T14" s="181">
        <f t="shared" si="1"/>
        <v>1.0486159292669077</v>
      </c>
      <c r="U14" s="181">
        <f t="shared" si="1"/>
        <v>1.0096699824259521</v>
      </c>
      <c r="V14" s="181">
        <f t="shared" si="1"/>
        <v>1.1032628919019187</v>
      </c>
      <c r="W14" s="181">
        <f t="shared" si="1"/>
        <v>1.0939981437582602</v>
      </c>
    </row>
    <row r="15" spans="1:23" s="2" customFormat="1" ht="24" customHeight="1" thickBot="1" x14ac:dyDescent="0.25">
      <c r="A15" s="36">
        <v>1383</v>
      </c>
      <c r="B15" s="33">
        <v>41941648</v>
      </c>
      <c r="C15" s="16">
        <v>26584010</v>
      </c>
      <c r="D15" s="15">
        <v>12094871</v>
      </c>
      <c r="E15" s="16">
        <v>3262767</v>
      </c>
      <c r="F15" s="15">
        <f t="shared" si="0"/>
        <v>53337948</v>
      </c>
      <c r="G15" s="32">
        <v>95279596</v>
      </c>
      <c r="H15" s="129"/>
      <c r="I15" s="129"/>
      <c r="J15" s="2">
        <v>1383</v>
      </c>
      <c r="K15" s="5">
        <f>B15-'جدول 2'!B15</f>
        <v>1715324</v>
      </c>
      <c r="L15" s="5">
        <f>C15-'جدول 2'!C15</f>
        <v>1154742</v>
      </c>
      <c r="M15" s="5">
        <f>D15-'جدول 2'!D15</f>
        <v>552121</v>
      </c>
      <c r="N15" s="5">
        <f>E15-'جدول 2'!E15</f>
        <v>8461</v>
      </c>
      <c r="O15" s="5">
        <f>F15-'جدول 2'!F15</f>
        <v>2207896</v>
      </c>
      <c r="P15" s="5">
        <f>G15-'جدول 2'!G15</f>
        <v>3923220</v>
      </c>
      <c r="R15" s="181">
        <f t="shared" si="2"/>
        <v>1.0350727301282976</v>
      </c>
      <c r="S15" s="181">
        <f t="shared" si="1"/>
        <v>1.0382811750601393</v>
      </c>
      <c r="T15" s="181">
        <f t="shared" si="1"/>
        <v>1.0221669341907627</v>
      </c>
      <c r="U15" s="181">
        <f t="shared" si="1"/>
        <v>1.0579518884476569</v>
      </c>
      <c r="V15" s="181">
        <f t="shared" si="1"/>
        <v>1.0412625428988267</v>
      </c>
      <c r="W15" s="181">
        <f t="shared" si="1"/>
        <v>1.0385287177134108</v>
      </c>
    </row>
    <row r="16" spans="1:23" s="2" customFormat="1" ht="24" customHeight="1" thickBot="1" x14ac:dyDescent="0.25">
      <c r="A16" s="37">
        <v>1384</v>
      </c>
      <c r="B16" s="33">
        <v>43787520</v>
      </c>
      <c r="C16" s="16">
        <v>28189165</v>
      </c>
      <c r="D16" s="15">
        <v>12759753</v>
      </c>
      <c r="E16" s="16">
        <v>2838602</v>
      </c>
      <c r="F16" s="15">
        <f t="shared" si="0"/>
        <v>56534673</v>
      </c>
      <c r="G16" s="32">
        <v>100322193</v>
      </c>
      <c r="H16" s="129"/>
      <c r="I16" s="129"/>
      <c r="J16" s="2">
        <v>1384</v>
      </c>
      <c r="K16" s="5">
        <f>B16-'جدول 2'!B16</f>
        <v>2326385</v>
      </c>
      <c r="L16" s="5">
        <f>C16-'جدول 2'!C16</f>
        <v>1299952</v>
      </c>
      <c r="M16" s="5">
        <f>D16-'جدول 2'!D16</f>
        <v>1002008</v>
      </c>
      <c r="N16" s="5">
        <f>E16-'جدول 2'!E16</f>
        <v>24425</v>
      </c>
      <c r="O16" s="5">
        <f>F16-'جدول 2'!F16</f>
        <v>2664967</v>
      </c>
      <c r="P16" s="5">
        <f>G16-'جدول 2'!G16</f>
        <v>4991352</v>
      </c>
      <c r="R16" s="181">
        <f t="shared" si="2"/>
        <v>1.0440104785582103</v>
      </c>
      <c r="S16" s="181">
        <f t="shared" si="1"/>
        <v>1.0603804693121919</v>
      </c>
      <c r="T16" s="181">
        <f t="shared" si="1"/>
        <v>1.0549722274838649</v>
      </c>
      <c r="U16" s="181">
        <f t="shared" si="1"/>
        <v>0.8699983786767489</v>
      </c>
      <c r="V16" s="181">
        <f t="shared" si="1"/>
        <v>1.0599334080118719</v>
      </c>
      <c r="W16" s="181">
        <f t="shared" si="1"/>
        <v>1.0529242063536877</v>
      </c>
    </row>
    <row r="17" spans="1:23" s="2" customFormat="1" ht="24" customHeight="1" thickBot="1" x14ac:dyDescent="0.25">
      <c r="A17" s="37">
        <v>1385</v>
      </c>
      <c r="B17" s="33">
        <v>45191784</v>
      </c>
      <c r="C17" s="16">
        <v>29737277</v>
      </c>
      <c r="D17" s="15">
        <v>12595043</v>
      </c>
      <c r="E17" s="16">
        <v>2859464</v>
      </c>
      <c r="F17" s="15">
        <f t="shared" si="0"/>
        <v>58639758</v>
      </c>
      <c r="G17" s="32">
        <v>103831542</v>
      </c>
      <c r="H17" s="129"/>
      <c r="I17" s="129"/>
      <c r="J17" s="2">
        <v>1385</v>
      </c>
      <c r="K17" s="5">
        <f>B17-'جدول 2'!B17</f>
        <v>1928071</v>
      </c>
      <c r="L17" s="5">
        <f>C17-'جدول 2'!C17</f>
        <v>1188054</v>
      </c>
      <c r="M17" s="5">
        <f>D17-'جدول 2'!D17</f>
        <v>720392</v>
      </c>
      <c r="N17" s="5">
        <f>E17-'جدول 2'!E17</f>
        <v>19625</v>
      </c>
      <c r="O17" s="5">
        <f>F17-'جدول 2'!F17</f>
        <v>3498654</v>
      </c>
      <c r="P17" s="5">
        <f>G17-'جدول 2'!G17</f>
        <v>5426725</v>
      </c>
      <c r="R17" s="181">
        <f t="shared" si="2"/>
        <v>1.0320699596597387</v>
      </c>
      <c r="S17" s="181">
        <f t="shared" si="1"/>
        <v>1.0549186895035734</v>
      </c>
      <c r="T17" s="181">
        <f t="shared" si="1"/>
        <v>0.98709144291429463</v>
      </c>
      <c r="U17" s="181">
        <f t="shared" si="1"/>
        <v>1.0073493924121804</v>
      </c>
      <c r="V17" s="181">
        <f t="shared" si="1"/>
        <v>1.037235290986825</v>
      </c>
      <c r="W17" s="181">
        <f t="shared" si="1"/>
        <v>1.0349807843614423</v>
      </c>
    </row>
    <row r="18" spans="1:23" s="2" customFormat="1" ht="24" customHeight="1" thickBot="1" x14ac:dyDescent="0.25">
      <c r="A18" s="37">
        <v>1386</v>
      </c>
      <c r="B18" s="33">
        <v>45847414</v>
      </c>
      <c r="C18" s="16">
        <v>30312093</v>
      </c>
      <c r="D18" s="15">
        <v>12340487</v>
      </c>
      <c r="E18" s="16">
        <v>3194834</v>
      </c>
      <c r="F18" s="15">
        <f t="shared" si="0"/>
        <v>61280758</v>
      </c>
      <c r="G18" s="32">
        <v>107128172</v>
      </c>
      <c r="H18" s="129"/>
      <c r="I18" s="129"/>
      <c r="J18" s="2">
        <v>1386</v>
      </c>
      <c r="K18" s="5">
        <f>B18-'جدول 2'!B18</f>
        <v>1780974</v>
      </c>
      <c r="L18" s="5">
        <f>C18-'جدول 2'!C18</f>
        <v>1221817</v>
      </c>
      <c r="M18" s="5">
        <f>D18-'جدول 2'!D18</f>
        <v>549141</v>
      </c>
      <c r="N18" s="5">
        <f>E18-'جدول 2'!E18</f>
        <v>10016</v>
      </c>
      <c r="O18" s="5">
        <f>F18-'جدول 2'!F18</f>
        <v>3033074</v>
      </c>
      <c r="P18" s="5">
        <f>G18-'جدول 2'!G18</f>
        <v>4814048</v>
      </c>
      <c r="R18" s="181">
        <f t="shared" si="2"/>
        <v>1.0145077255635671</v>
      </c>
      <c r="S18" s="181">
        <f t="shared" si="1"/>
        <v>1.0193298128809845</v>
      </c>
      <c r="T18" s="181">
        <f t="shared" si="1"/>
        <v>0.97978919166850009</v>
      </c>
      <c r="U18" s="181">
        <f t="shared" si="1"/>
        <v>1.1172842183010523</v>
      </c>
      <c r="V18" s="181">
        <f t="shared" si="1"/>
        <v>1.0450377029182147</v>
      </c>
      <c r="W18" s="181">
        <f t="shared" si="1"/>
        <v>1.0317497933335131</v>
      </c>
    </row>
    <row r="19" spans="1:23" s="2" customFormat="1" ht="24" customHeight="1" thickBot="1" x14ac:dyDescent="0.5">
      <c r="A19" s="38">
        <v>1387</v>
      </c>
      <c r="B19" s="33">
        <v>46215760</v>
      </c>
      <c r="C19" s="16">
        <v>30700374</v>
      </c>
      <c r="D19" s="15">
        <v>12200284</v>
      </c>
      <c r="E19" s="16">
        <v>3315102</v>
      </c>
      <c r="F19" s="15">
        <f t="shared" si="0"/>
        <v>61236224</v>
      </c>
      <c r="G19" s="32">
        <v>107451984</v>
      </c>
      <c r="H19" s="129"/>
      <c r="I19" s="129"/>
      <c r="J19" s="2">
        <v>1387</v>
      </c>
      <c r="K19" s="5">
        <f>B19-'جدول 2'!B19</f>
        <v>2070152</v>
      </c>
      <c r="L19" s="5">
        <f>C19-'جدول 2'!C19</f>
        <v>1421913</v>
      </c>
      <c r="M19" s="5">
        <f>D19-'جدول 2'!D19</f>
        <v>631420</v>
      </c>
      <c r="N19" s="5">
        <f>E19-'جدول 2'!E19</f>
        <v>16819</v>
      </c>
      <c r="O19" s="5">
        <f>F19-'جدول 2'!F19</f>
        <v>2111671</v>
      </c>
      <c r="P19" s="5">
        <f>G19-'جدول 2'!G19</f>
        <v>4181823</v>
      </c>
      <c r="R19" s="181">
        <f t="shared" si="2"/>
        <v>1.0080341717855668</v>
      </c>
      <c r="S19" s="181">
        <f t="shared" si="1"/>
        <v>1.0128094420929628</v>
      </c>
      <c r="T19" s="181">
        <f t="shared" si="1"/>
        <v>0.98863877900442665</v>
      </c>
      <c r="U19" s="181">
        <f t="shared" si="1"/>
        <v>1.0376445223758104</v>
      </c>
      <c r="V19" s="181">
        <f t="shared" si="1"/>
        <v>0.99927327922412446</v>
      </c>
      <c r="W19" s="181">
        <f t="shared" si="1"/>
        <v>1.0030226596230916</v>
      </c>
    </row>
    <row r="20" spans="1:23" s="2" customFormat="1" ht="24" customHeight="1" thickBot="1" x14ac:dyDescent="0.5">
      <c r="A20" s="38">
        <v>1388</v>
      </c>
      <c r="B20" s="33">
        <v>49373779</v>
      </c>
      <c r="C20" s="16">
        <v>33232817</v>
      </c>
      <c r="D20" s="15">
        <v>12775208</v>
      </c>
      <c r="E20" s="17">
        <v>3365754</v>
      </c>
      <c r="F20" s="15">
        <f t="shared" si="0"/>
        <v>63417878</v>
      </c>
      <c r="G20" s="32">
        <v>112791657</v>
      </c>
      <c r="H20" s="129"/>
      <c r="I20" s="129"/>
      <c r="J20" s="2">
        <v>1388</v>
      </c>
      <c r="K20" s="5">
        <f>B20-'جدول 2'!B20</f>
        <v>2064014</v>
      </c>
      <c r="L20" s="5">
        <f>C20-'جدول 2'!C20</f>
        <v>1400446</v>
      </c>
      <c r="M20" s="5">
        <f>D20-'جدول 2'!D20</f>
        <v>660182</v>
      </c>
      <c r="N20" s="5">
        <f>E20-'جدول 2'!E20</f>
        <v>3386</v>
      </c>
      <c r="O20" s="5">
        <f>F20-'جدول 2'!F20</f>
        <v>2666563</v>
      </c>
      <c r="P20" s="5">
        <f>G20-'جدول 2'!G20</f>
        <v>4730577</v>
      </c>
      <c r="R20" s="181">
        <f t="shared" si="2"/>
        <v>1.0683320797926941</v>
      </c>
      <c r="S20" s="181">
        <f t="shared" si="1"/>
        <v>1.0824889950852064</v>
      </c>
      <c r="T20" s="181">
        <f t="shared" si="1"/>
        <v>1.0471238210520346</v>
      </c>
      <c r="U20" s="181">
        <f t="shared" si="1"/>
        <v>1.0152791678808073</v>
      </c>
      <c r="V20" s="181">
        <f t="shared" si="1"/>
        <v>1.0356268538047022</v>
      </c>
      <c r="W20" s="181">
        <f t="shared" si="1"/>
        <v>1.0496935728985701</v>
      </c>
    </row>
    <row r="21" spans="1:23" s="2" customFormat="1" ht="24" customHeight="1" thickBot="1" x14ac:dyDescent="0.5">
      <c r="A21" s="38">
        <v>1389</v>
      </c>
      <c r="B21" s="33">
        <v>50407573</v>
      </c>
      <c r="C21" s="16">
        <v>34365782</v>
      </c>
      <c r="D21" s="15">
        <v>12808238</v>
      </c>
      <c r="E21" s="17">
        <v>3233553</v>
      </c>
      <c r="F21" s="15">
        <f t="shared" si="0"/>
        <v>65106399</v>
      </c>
      <c r="G21" s="32">
        <v>115513972</v>
      </c>
      <c r="H21" s="129"/>
      <c r="I21" s="129"/>
      <c r="J21" s="2">
        <v>1389</v>
      </c>
      <c r="K21" s="5">
        <f>B21-'جدول 2'!B21</f>
        <v>2070861</v>
      </c>
      <c r="L21" s="5">
        <f>C21-'جدول 2'!C21</f>
        <v>1368920</v>
      </c>
      <c r="M21" s="5">
        <f>D21-'جدول 2'!D21</f>
        <v>698666</v>
      </c>
      <c r="N21" s="5">
        <f>E21-'جدول 2'!E21</f>
        <v>3275</v>
      </c>
      <c r="O21" s="5">
        <f>F21-'جدول 2'!F21</f>
        <v>2482804</v>
      </c>
      <c r="P21" s="5">
        <f>G21-'جدول 2'!G21</f>
        <v>4553665</v>
      </c>
      <c r="R21" s="181">
        <f t="shared" si="2"/>
        <v>1.0209381177810999</v>
      </c>
      <c r="S21" s="181">
        <f t="shared" si="2"/>
        <v>1.034091753341283</v>
      </c>
      <c r="T21" s="181">
        <f t="shared" si="2"/>
        <v>1.0025854764947859</v>
      </c>
      <c r="U21" s="181">
        <f t="shared" si="2"/>
        <v>0.96072172832595604</v>
      </c>
      <c r="V21" s="181">
        <f t="shared" si="2"/>
        <v>1.0266253153408886</v>
      </c>
      <c r="W21" s="181">
        <f t="shared" si="2"/>
        <v>1.0241357833762474</v>
      </c>
    </row>
    <row r="22" spans="1:23" s="2" customFormat="1" ht="24" customHeight="1" thickBot="1" x14ac:dyDescent="0.5">
      <c r="A22" s="38">
        <v>1390</v>
      </c>
      <c r="B22" s="33">
        <v>48539269</v>
      </c>
      <c r="C22" s="16">
        <v>33030145</v>
      </c>
      <c r="D22" s="15">
        <v>12471283</v>
      </c>
      <c r="E22" s="17">
        <v>3037841</v>
      </c>
      <c r="F22" s="15">
        <v>62130281</v>
      </c>
      <c r="G22" s="32">
        <f>B22+F22</f>
        <v>110669550</v>
      </c>
      <c r="H22" s="129"/>
      <c r="I22" s="129"/>
      <c r="J22" s="2">
        <v>1390</v>
      </c>
      <c r="K22" s="5">
        <f>B22-'جدول 2'!B22</f>
        <v>2139554</v>
      </c>
      <c r="L22" s="5">
        <f>C22-'جدول 2'!C22</f>
        <v>1464547</v>
      </c>
      <c r="M22" s="5">
        <f>D22-'جدول 2'!D22</f>
        <v>672931</v>
      </c>
      <c r="N22" s="5">
        <f>E22-'جدول 2'!E22</f>
        <v>2076</v>
      </c>
      <c r="O22" s="5">
        <f>F22-'جدول 2'!F22</f>
        <v>2708524</v>
      </c>
      <c r="P22" s="5">
        <f>G22-'جدول 2'!G22</f>
        <v>4848078</v>
      </c>
      <c r="R22" s="181">
        <f t="shared" si="2"/>
        <v>0.9629360453438216</v>
      </c>
      <c r="S22" s="181">
        <f t="shared" si="2"/>
        <v>0.96113468333122754</v>
      </c>
      <c r="T22" s="181">
        <f t="shared" si="2"/>
        <v>0.973692322082085</v>
      </c>
      <c r="U22" s="181">
        <f t="shared" si="2"/>
        <v>0.93947462744541377</v>
      </c>
      <c r="V22" s="181">
        <f t="shared" si="2"/>
        <v>0.95428839490877082</v>
      </c>
      <c r="W22" s="181">
        <f t="shared" si="2"/>
        <v>0.95806202560500642</v>
      </c>
    </row>
    <row r="23" spans="1:23" ht="24" customHeight="1" thickBot="1" x14ac:dyDescent="0.5">
      <c r="A23" s="38">
        <v>1391</v>
      </c>
      <c r="B23" s="33">
        <v>50029701</v>
      </c>
      <c r="C23" s="16">
        <v>34364093</v>
      </c>
      <c r="D23" s="15">
        <v>12607734</v>
      </c>
      <c r="E23" s="17">
        <v>3057874</v>
      </c>
      <c r="F23" s="15">
        <v>63676556</v>
      </c>
      <c r="G23" s="32">
        <v>113706257</v>
      </c>
      <c r="H23" s="129"/>
      <c r="I23" s="129"/>
      <c r="J23" s="4">
        <v>1391</v>
      </c>
      <c r="K23" s="5">
        <f>B23-'جدول 2'!B23</f>
        <v>2197596</v>
      </c>
      <c r="L23" s="5">
        <f>C23-'جدول 2'!C23</f>
        <v>1561506</v>
      </c>
      <c r="M23" s="5">
        <f>D23-'جدول 2'!D23</f>
        <v>633259</v>
      </c>
      <c r="N23" s="5">
        <f>E23-'جدول 2'!E23</f>
        <v>2831</v>
      </c>
      <c r="O23" s="5">
        <f>F23-'جدول 2'!F23</f>
        <v>3043994</v>
      </c>
      <c r="P23" s="5">
        <f>G23-'جدول 2'!G23</f>
        <v>5241590</v>
      </c>
      <c r="R23" s="181">
        <f t="shared" si="2"/>
        <v>1.0307056952176186</v>
      </c>
      <c r="S23" s="181">
        <f t="shared" si="2"/>
        <v>1.0403857748732257</v>
      </c>
      <c r="T23" s="181">
        <f t="shared" si="2"/>
        <v>1.0109412159117872</v>
      </c>
      <c r="U23" s="181">
        <f t="shared" si="2"/>
        <v>1.0065944860181952</v>
      </c>
      <c r="V23" s="181">
        <f t="shared" si="2"/>
        <v>1.0248876228324157</v>
      </c>
      <c r="W23" s="181">
        <f t="shared" si="2"/>
        <v>1.027439408581674</v>
      </c>
    </row>
    <row r="24" spans="1:23" ht="24" customHeight="1" thickBot="1" x14ac:dyDescent="0.5">
      <c r="A24" s="38">
        <v>1392</v>
      </c>
      <c r="B24" s="33">
        <v>51461118</v>
      </c>
      <c r="C24" s="16">
        <v>35651762</v>
      </c>
      <c r="D24" s="15">
        <v>12929916</v>
      </c>
      <c r="E24" s="17">
        <v>2879440</v>
      </c>
      <c r="F24" s="15">
        <v>65407995</v>
      </c>
      <c r="G24" s="32">
        <v>116869113</v>
      </c>
      <c r="H24" s="129"/>
      <c r="I24" s="129"/>
      <c r="J24" s="4">
        <v>1392</v>
      </c>
      <c r="K24" s="5">
        <f>B24-'جدول 2'!B24</f>
        <v>2011856</v>
      </c>
      <c r="L24" s="5">
        <f>C24-'جدول 2'!C24</f>
        <v>1407769</v>
      </c>
      <c r="M24" s="5">
        <f>D24-'جدول 2'!D24</f>
        <v>600912</v>
      </c>
      <c r="N24" s="5">
        <f>E24-'جدول 2'!E24</f>
        <v>3175</v>
      </c>
      <c r="O24" s="5">
        <f>F24-'جدول 2'!F24</f>
        <v>2742143</v>
      </c>
      <c r="P24" s="5">
        <f>G24-'جدول 2'!G24</f>
        <v>4753999</v>
      </c>
      <c r="R24" s="181">
        <f t="shared" si="2"/>
        <v>1.0286113442892653</v>
      </c>
      <c r="S24" s="181">
        <f t="shared" si="2"/>
        <v>1.0374713512735518</v>
      </c>
      <c r="T24" s="181">
        <f t="shared" si="2"/>
        <v>1.0255543145183741</v>
      </c>
      <c r="U24" s="181">
        <f t="shared" si="2"/>
        <v>0.94164769378986835</v>
      </c>
      <c r="V24" s="181">
        <f t="shared" si="2"/>
        <v>1.0271911533657694</v>
      </c>
      <c r="W24" s="181">
        <f t="shared" si="2"/>
        <v>1.0278160242316305</v>
      </c>
    </row>
    <row r="25" spans="1:23" ht="24" customHeight="1" thickBot="1" x14ac:dyDescent="0.5">
      <c r="A25" s="38">
        <v>1393</v>
      </c>
      <c r="B25" s="33">
        <v>54031569</v>
      </c>
      <c r="C25" s="16">
        <v>37316788</v>
      </c>
      <c r="D25" s="15">
        <v>13529380</v>
      </c>
      <c r="E25" s="17">
        <v>3185401</v>
      </c>
      <c r="F25" s="15">
        <v>67727890</v>
      </c>
      <c r="G25" s="32">
        <v>121759459</v>
      </c>
      <c r="H25" s="129"/>
      <c r="I25" s="129"/>
      <c r="J25" s="4">
        <v>1393</v>
      </c>
      <c r="K25" s="5">
        <f>B25-'جدول 2'!B25</f>
        <v>1815399</v>
      </c>
      <c r="L25" s="5">
        <f>C25-'جدول 2'!C25</f>
        <v>1190007</v>
      </c>
      <c r="M25" s="5">
        <f>D25-'جدول 2'!D25</f>
        <v>622261</v>
      </c>
      <c r="N25" s="5">
        <f>E25-'جدول 2'!E25</f>
        <v>3131</v>
      </c>
      <c r="O25" s="5">
        <f>F25-'جدول 2'!F25</f>
        <v>2434104</v>
      </c>
      <c r="P25" s="5">
        <f>G25-'جدول 2'!G25</f>
        <v>4249503</v>
      </c>
      <c r="R25" s="181">
        <f t="shared" si="2"/>
        <v>1.0499493812007739</v>
      </c>
      <c r="S25" s="181">
        <f t="shared" si="2"/>
        <v>1.0467024883650913</v>
      </c>
      <c r="T25" s="181">
        <f t="shared" si="2"/>
        <v>1.0463625595092807</v>
      </c>
      <c r="U25" s="181">
        <f t="shared" si="2"/>
        <v>1.1062571194398911</v>
      </c>
      <c r="V25" s="181">
        <f t="shared" si="2"/>
        <v>1.0354680647220573</v>
      </c>
      <c r="W25" s="181">
        <f t="shared" si="2"/>
        <v>1.0418446403370922</v>
      </c>
    </row>
    <row r="26" spans="1:23" ht="24" customHeight="1" thickBot="1" x14ac:dyDescent="0.5">
      <c r="A26" s="38">
        <v>1394</v>
      </c>
      <c r="B26" s="33">
        <v>57154650</v>
      </c>
      <c r="C26" s="16">
        <v>39443222</v>
      </c>
      <c r="D26" s="15">
        <v>14071246</v>
      </c>
      <c r="E26" s="17">
        <v>3640182</v>
      </c>
      <c r="F26" s="15">
        <v>69690104</v>
      </c>
      <c r="G26" s="32">
        <v>126844754</v>
      </c>
      <c r="H26" s="129"/>
      <c r="I26" s="129"/>
      <c r="J26" s="4">
        <v>1394</v>
      </c>
      <c r="K26" s="5">
        <f>B26-'جدول 2'!B26</f>
        <v>1759662</v>
      </c>
      <c r="L26" s="5">
        <f>C26-'جدول 2'!C26</f>
        <v>1114630</v>
      </c>
      <c r="M26" s="5">
        <f>D26-'جدول 2'!D26</f>
        <v>643561</v>
      </c>
      <c r="N26" s="5">
        <f>E26-'جدول 2'!E26</f>
        <v>1471</v>
      </c>
      <c r="O26" s="5">
        <f>F26-'جدول 2'!F26</f>
        <v>2219875</v>
      </c>
      <c r="P26" s="5">
        <f>G26-'جدول 2'!G26</f>
        <v>3979537</v>
      </c>
      <c r="R26" s="181">
        <f t="shared" si="2"/>
        <v>1.0578010422018282</v>
      </c>
      <c r="S26" s="181">
        <f t="shared" si="2"/>
        <v>1.0569833073521762</v>
      </c>
      <c r="T26" s="181">
        <f t="shared" si="2"/>
        <v>1.0400510592503129</v>
      </c>
      <c r="U26" s="181">
        <f t="shared" si="2"/>
        <v>1.142770407870155</v>
      </c>
      <c r="V26" s="181">
        <f t="shared" si="2"/>
        <v>1.0289720231945805</v>
      </c>
      <c r="W26" s="181">
        <f t="shared" si="2"/>
        <v>1.0417650919424666</v>
      </c>
    </row>
    <row r="27" spans="1:23" ht="24" customHeight="1" thickBot="1" x14ac:dyDescent="0.5">
      <c r="A27" s="38">
        <v>1395</v>
      </c>
      <c r="B27" s="33">
        <v>60685301</v>
      </c>
      <c r="C27" s="16">
        <v>41827064</v>
      </c>
      <c r="D27" s="15">
        <v>14680894</v>
      </c>
      <c r="E27" s="17">
        <v>4177343</v>
      </c>
      <c r="F27" s="15">
        <v>72023044</v>
      </c>
      <c r="G27" s="32">
        <v>132708345</v>
      </c>
      <c r="H27" s="129"/>
      <c r="I27" s="129"/>
      <c r="J27" s="4">
        <v>1395</v>
      </c>
      <c r="K27" s="5">
        <f>B27-'جدول 2'!B27</f>
        <v>1103111</v>
      </c>
      <c r="L27" s="5">
        <f>C27-'جدول 2'!C27</f>
        <v>693683</v>
      </c>
      <c r="M27" s="5">
        <f>D27-'جدول 2'!D27</f>
        <v>398934</v>
      </c>
      <c r="N27" s="5">
        <f>E27-'جدول 2'!E27</f>
        <v>10494</v>
      </c>
      <c r="O27" s="5">
        <f>F27-'جدول 2'!F27</f>
        <v>1587411</v>
      </c>
      <c r="P27" s="5">
        <f>G27-'جدول 2'!G27</f>
        <v>2690522</v>
      </c>
      <c r="R27" s="181">
        <f t="shared" si="2"/>
        <v>1.0617736439642269</v>
      </c>
      <c r="S27" s="181">
        <f t="shared" si="2"/>
        <v>1.0604373040316026</v>
      </c>
      <c r="T27" s="181">
        <f t="shared" si="2"/>
        <v>1.0433258007144499</v>
      </c>
      <c r="U27" s="181">
        <f t="shared" si="2"/>
        <v>1.1475643250804493</v>
      </c>
      <c r="V27" s="181">
        <f t="shared" si="2"/>
        <v>1.0334759150309203</v>
      </c>
      <c r="W27" s="181">
        <f t="shared" si="2"/>
        <v>1.0462265156034753</v>
      </c>
    </row>
    <row r="28" spans="1:23" ht="24" customHeight="1" thickBot="1" x14ac:dyDescent="0.5">
      <c r="A28" s="38">
        <v>1396</v>
      </c>
      <c r="B28" s="33">
        <v>63401060</v>
      </c>
      <c r="C28" s="16">
        <v>43741656</v>
      </c>
      <c r="D28" s="15">
        <v>15114975</v>
      </c>
      <c r="E28" s="17">
        <v>4544429</v>
      </c>
      <c r="F28" s="15">
        <v>75393524</v>
      </c>
      <c r="G28" s="32">
        <v>138794584</v>
      </c>
      <c r="H28" s="129"/>
      <c r="I28" s="129"/>
      <c r="J28" s="4">
        <v>1396</v>
      </c>
      <c r="K28" s="5">
        <f>B28-'جدول 2'!B28</f>
        <v>938586</v>
      </c>
      <c r="L28" s="5">
        <f>C28-'جدول 2'!C28</f>
        <v>552317</v>
      </c>
      <c r="M28" s="5">
        <f>D28-'جدول 2'!D28</f>
        <v>382798</v>
      </c>
      <c r="N28" s="5">
        <f>E28-'جدول 2'!E28</f>
        <v>3471</v>
      </c>
      <c r="O28" s="5">
        <f>F28-'جدول 2'!F28</f>
        <v>1391967</v>
      </c>
      <c r="P28" s="5">
        <f>G28-'جدول 2'!G28</f>
        <v>2330553</v>
      </c>
      <c r="R28" s="181">
        <f t="shared" si="2"/>
        <v>1.044751512396717</v>
      </c>
      <c r="S28" s="181">
        <f t="shared" si="2"/>
        <v>1.0457739993416704</v>
      </c>
      <c r="T28" s="181">
        <f t="shared" si="2"/>
        <v>1.0295677497569289</v>
      </c>
      <c r="U28" s="181">
        <f t="shared" si="2"/>
        <v>1.0878754749131205</v>
      </c>
      <c r="V28" s="181">
        <f t="shared" si="2"/>
        <v>1.046797244504134</v>
      </c>
      <c r="W28" s="181">
        <f t="shared" si="2"/>
        <v>1.0458617655129374</v>
      </c>
    </row>
    <row r="29" spans="1:23" ht="24" customHeight="1" thickBot="1" x14ac:dyDescent="0.5">
      <c r="A29" s="38">
        <v>1397</v>
      </c>
      <c r="B29" s="33">
        <v>66106157</v>
      </c>
      <c r="C29" s="16">
        <v>46170840</v>
      </c>
      <c r="D29" s="15">
        <v>15318036</v>
      </c>
      <c r="E29" s="17">
        <v>4617281</v>
      </c>
      <c r="F29" s="15">
        <v>77783309</v>
      </c>
      <c r="G29" s="32">
        <v>143889466</v>
      </c>
      <c r="H29" s="129"/>
      <c r="I29" s="129"/>
      <c r="J29" s="4">
        <v>1397</v>
      </c>
      <c r="K29" s="5">
        <f>B29-'جدول 2'!B29</f>
        <v>870217</v>
      </c>
      <c r="L29" s="5">
        <f>C29-'جدول 2'!C29</f>
        <v>496738</v>
      </c>
      <c r="M29" s="5">
        <f>D29-'جدول 2'!D29</f>
        <v>371529</v>
      </c>
      <c r="N29" s="5">
        <f>E29-'جدول 2'!E29</f>
        <v>1950</v>
      </c>
      <c r="O29" s="5">
        <f>F29-'جدول 2'!F29</f>
        <v>1375196</v>
      </c>
      <c r="P29" s="5">
        <f>G29-'جدول 2'!G29</f>
        <v>2245413</v>
      </c>
      <c r="R29" s="181">
        <f t="shared" si="2"/>
        <v>1.0426664317599736</v>
      </c>
      <c r="S29" s="181">
        <f t="shared" si="2"/>
        <v>1.0555347973108289</v>
      </c>
      <c r="T29" s="181">
        <f t="shared" si="2"/>
        <v>1.0134344251313681</v>
      </c>
      <c r="U29" s="181">
        <f t="shared" si="2"/>
        <v>1.0160310569270639</v>
      </c>
      <c r="V29" s="181">
        <f t="shared" si="2"/>
        <v>1.0316974837255253</v>
      </c>
      <c r="W29" s="181">
        <f t="shared" si="2"/>
        <v>1.0367080750067308</v>
      </c>
    </row>
    <row r="30" spans="1:23" ht="24" customHeight="1" thickBot="1" x14ac:dyDescent="0.5">
      <c r="A30" s="120">
        <v>1398</v>
      </c>
      <c r="B30" s="125">
        <v>64308574</v>
      </c>
      <c r="C30" s="126">
        <v>46231365</v>
      </c>
      <c r="D30" s="127">
        <v>13819190</v>
      </c>
      <c r="E30" s="128">
        <v>4258019</v>
      </c>
      <c r="F30" s="127">
        <v>75146763</v>
      </c>
      <c r="G30" s="129">
        <v>139455337</v>
      </c>
      <c r="H30" s="129"/>
      <c r="I30" s="129"/>
      <c r="J30" s="4">
        <v>1398</v>
      </c>
      <c r="K30" s="5">
        <f>B30-'جدول 2'!B30</f>
        <v>815617</v>
      </c>
      <c r="L30" s="5">
        <f>C30-'جدول 2'!C30</f>
        <v>527278</v>
      </c>
      <c r="M30" s="5">
        <f>D30-'جدول 2'!D30</f>
        <v>284467</v>
      </c>
      <c r="N30" s="5">
        <f>E30-'جدول 2'!E30</f>
        <v>3872</v>
      </c>
      <c r="O30" s="5">
        <f>F30-'جدول 2'!F30</f>
        <v>1236355</v>
      </c>
      <c r="P30" s="5">
        <f>G30-'جدول 2'!G30</f>
        <v>2051972</v>
      </c>
      <c r="R30" s="181">
        <f t="shared" si="2"/>
        <v>0.97280763121655978</v>
      </c>
      <c r="S30" s="181">
        <f t="shared" si="2"/>
        <v>1.0013108923294443</v>
      </c>
      <c r="T30" s="181">
        <f t="shared" si="2"/>
        <v>0.90215155519937418</v>
      </c>
      <c r="U30" s="181">
        <f t="shared" si="2"/>
        <v>0.92219187006378867</v>
      </c>
      <c r="V30" s="181">
        <f t="shared" si="2"/>
        <v>0.96610396196952741</v>
      </c>
      <c r="W30" s="181">
        <f t="shared" si="2"/>
        <v>0.96918378305747555</v>
      </c>
    </row>
    <row r="31" spans="1:23" ht="24" customHeight="1" thickBot="1" x14ac:dyDescent="0.5">
      <c r="A31" s="38">
        <v>1399</v>
      </c>
      <c r="B31" s="33">
        <v>44426267</v>
      </c>
      <c r="C31" s="16">
        <v>32790601</v>
      </c>
      <c r="D31" s="15">
        <v>9002235</v>
      </c>
      <c r="E31" s="17">
        <v>2633431</v>
      </c>
      <c r="F31" s="15">
        <v>50775056</v>
      </c>
      <c r="G31" s="32">
        <v>95201323</v>
      </c>
      <c r="J31" s="4">
        <v>1399</v>
      </c>
      <c r="K31" s="5">
        <f>B31-'جدول 2'!B31</f>
        <v>651959</v>
      </c>
      <c r="L31" s="5">
        <f>C31-'جدول 2'!C31</f>
        <v>423763</v>
      </c>
      <c r="M31" s="5">
        <f>D31-'جدول 2'!D31</f>
        <v>221387</v>
      </c>
      <c r="N31" s="5">
        <f>E31-'جدول 2'!E31</f>
        <v>6809</v>
      </c>
      <c r="O31" s="5">
        <f>F31-'جدول 2'!F31</f>
        <v>944672</v>
      </c>
      <c r="P31" s="5">
        <f>G31-'جدول 2'!G31</f>
        <v>1596631</v>
      </c>
      <c r="R31" s="181">
        <f t="shared" si="2"/>
        <v>0.69082960850601349</v>
      </c>
      <c r="S31" s="181">
        <f t="shared" si="2"/>
        <v>0.70927174657291647</v>
      </c>
      <c r="T31" s="181">
        <f t="shared" si="2"/>
        <v>0.65143000421877117</v>
      </c>
      <c r="U31" s="181">
        <f t="shared" si="2"/>
        <v>0.61846389130720181</v>
      </c>
      <c r="V31" s="181">
        <f t="shared" si="2"/>
        <v>0.67567855184926595</v>
      </c>
      <c r="W31" s="181">
        <f t="shared" si="2"/>
        <v>0.68266532531487123</v>
      </c>
    </row>
    <row r="32" spans="1:23" ht="24" customHeight="1" thickBot="1" x14ac:dyDescent="0.5">
      <c r="A32" s="38">
        <v>1400</v>
      </c>
      <c r="B32" s="33">
        <v>55790734</v>
      </c>
      <c r="C32" s="16">
        <v>41286486</v>
      </c>
      <c r="D32" s="15">
        <v>11114745</v>
      </c>
      <c r="E32" s="17">
        <v>3389503</v>
      </c>
      <c r="F32" s="15">
        <v>63812547</v>
      </c>
      <c r="G32" s="32">
        <v>119603281</v>
      </c>
      <c r="J32" s="4">
        <v>1400</v>
      </c>
      <c r="K32" s="5">
        <f>B32-'جدول 2'!B32</f>
        <v>802340</v>
      </c>
      <c r="L32" s="5">
        <f>C32-'جدول 2'!C32</f>
        <v>543933</v>
      </c>
      <c r="M32" s="5">
        <f>D32-'جدول 2'!D32</f>
        <v>256837</v>
      </c>
      <c r="N32" s="5">
        <f>E32-'جدول 2'!E32</f>
        <v>1570</v>
      </c>
      <c r="O32" s="5">
        <f>F32-'جدول 2'!F32</f>
        <v>864602</v>
      </c>
      <c r="P32" s="5">
        <f>G32-'جدول 2'!G32</f>
        <v>1666942</v>
      </c>
      <c r="R32" s="181">
        <f t="shared" si="2"/>
        <v>1.2558051298795823</v>
      </c>
      <c r="S32" s="181">
        <f t="shared" si="2"/>
        <v>1.2590951291194694</v>
      </c>
      <c r="T32" s="181">
        <f t="shared" si="2"/>
        <v>1.2346650581772194</v>
      </c>
      <c r="U32" s="181">
        <f t="shared" si="2"/>
        <v>1.2871053010312403</v>
      </c>
      <c r="V32" s="181">
        <f t="shared" si="2"/>
        <v>1.2567696035628202</v>
      </c>
      <c r="W32" s="181">
        <f t="shared" si="2"/>
        <v>1.2563195261477615</v>
      </c>
    </row>
    <row r="33" spans="1:23" ht="24" customHeight="1" thickBot="1" x14ac:dyDescent="0.5">
      <c r="A33" s="120">
        <v>1401</v>
      </c>
      <c r="B33" s="125">
        <v>65153233</v>
      </c>
      <c r="C33" s="126">
        <v>49062742</v>
      </c>
      <c r="D33" s="127">
        <v>12666034</v>
      </c>
      <c r="E33" s="128">
        <v>3424457</v>
      </c>
      <c r="F33" s="127">
        <v>75396664</v>
      </c>
      <c r="G33" s="129">
        <v>140549897</v>
      </c>
      <c r="J33" s="4">
        <v>1401</v>
      </c>
      <c r="K33" s="5">
        <f>B33-'جدول 2'!B33</f>
        <v>1002734</v>
      </c>
      <c r="L33" s="5">
        <f>C33-'جدول 2'!C33</f>
        <v>690616</v>
      </c>
      <c r="M33" s="5">
        <f>D33-'جدول 2'!D33</f>
        <v>311009</v>
      </c>
      <c r="N33" s="5">
        <f>E33-'جدول 2'!E33</f>
        <v>1109</v>
      </c>
      <c r="O33" s="5">
        <f>F33-'جدول 2'!F33</f>
        <v>1306615</v>
      </c>
      <c r="P33" s="5">
        <f>G33-'جدول 2'!G33</f>
        <v>2309349</v>
      </c>
      <c r="R33" s="181">
        <f t="shared" ref="R33:R34" si="3">B33/B32</f>
        <v>1.1678145872753709</v>
      </c>
      <c r="S33" s="181">
        <f t="shared" ref="S33:S34" si="4">C33/C32</f>
        <v>1.1883487008315505</v>
      </c>
      <c r="T33" s="181">
        <f t="shared" ref="T33:T34" si="5">D33/D32</f>
        <v>1.1395703635126131</v>
      </c>
      <c r="U33" s="181">
        <f t="shared" ref="U33:U34" si="6">E33/E32</f>
        <v>1.0103124263350705</v>
      </c>
      <c r="V33" s="181">
        <f t="shared" ref="V33:V34" si="7">F33/F32</f>
        <v>1.181533531328878</v>
      </c>
      <c r="W33" s="181">
        <f t="shared" ref="W33:W34" si="8">G33/G32</f>
        <v>1.1751341252920979</v>
      </c>
    </row>
    <row r="34" spans="1:23" ht="24" customHeight="1" thickBot="1" x14ac:dyDescent="0.5">
      <c r="A34" s="38">
        <v>1402</v>
      </c>
      <c r="B34" s="33">
        <v>67626175</v>
      </c>
      <c r="C34" s="16">
        <v>50938810</v>
      </c>
      <c r="D34" s="15">
        <v>13423746</v>
      </c>
      <c r="E34" s="17">
        <v>3263619</v>
      </c>
      <c r="F34" s="15">
        <v>78216168</v>
      </c>
      <c r="G34" s="32">
        <v>145842343</v>
      </c>
      <c r="J34" s="4">
        <v>1402</v>
      </c>
      <c r="K34" s="5">
        <f>B34-'جدول 2'!B34</f>
        <v>1118116</v>
      </c>
      <c r="L34" s="5">
        <f>C34-'جدول 2'!C34</f>
        <v>743287</v>
      </c>
      <c r="M34" s="5">
        <f>D34-'جدول 2'!D34</f>
        <v>371656</v>
      </c>
      <c r="N34" s="5">
        <f>E34-'جدول 2'!E34</f>
        <v>3173</v>
      </c>
      <c r="O34" s="5">
        <f>F34-'جدول 2'!F34</f>
        <v>978658</v>
      </c>
      <c r="P34" s="5">
        <f>G34-'جدول 2'!G34</f>
        <v>2096774</v>
      </c>
      <c r="R34" s="181">
        <f t="shared" si="3"/>
        <v>1.0379557834067881</v>
      </c>
      <c r="S34" s="181">
        <f t="shared" si="4"/>
        <v>1.0382381400534035</v>
      </c>
      <c r="T34" s="181">
        <f t="shared" si="5"/>
        <v>1.0598223563903271</v>
      </c>
      <c r="U34" s="181">
        <f t="shared" si="6"/>
        <v>0.9530325537742188</v>
      </c>
      <c r="V34" s="181">
        <f t="shared" si="7"/>
        <v>1.0373956067870589</v>
      </c>
      <c r="W34" s="181">
        <f t="shared" si="8"/>
        <v>1.0376552819529992</v>
      </c>
    </row>
    <row r="35" spans="1:23" ht="24" customHeight="1" thickBot="1" x14ac:dyDescent="0.6">
      <c r="A35" s="179" t="s">
        <v>121</v>
      </c>
      <c r="B35" s="180">
        <f t="shared" ref="B35:G35" si="9">GEOMEAN(R5:R34)-1</f>
        <v>4.959351898514619E-2</v>
      </c>
      <c r="C35" s="180">
        <f t="shared" si="9"/>
        <v>5.2906547835023687E-2</v>
      </c>
      <c r="D35" s="180">
        <f t="shared" si="9"/>
        <v>4.6687336050224237E-2</v>
      </c>
      <c r="E35" s="180">
        <f t="shared" si="9"/>
        <v>2.4755412281637579E-2</v>
      </c>
      <c r="F35" s="180">
        <f t="shared" si="9"/>
        <v>4.669304761241877E-2</v>
      </c>
      <c r="G35" s="180">
        <f t="shared" si="9"/>
        <v>4.8007111924747159E-2</v>
      </c>
      <c r="K35" s="5"/>
      <c r="L35" s="5"/>
      <c r="M35" s="5"/>
      <c r="N35" s="5"/>
      <c r="O35" s="5"/>
      <c r="P35" s="5"/>
    </row>
  </sheetData>
  <mergeCells count="5">
    <mergeCell ref="A1:G1"/>
    <mergeCell ref="A2:A3"/>
    <mergeCell ref="G2:G3"/>
    <mergeCell ref="F2:F3"/>
    <mergeCell ref="B2:E2"/>
  </mergeCells>
  <phoneticPr fontId="0" type="noConversion"/>
  <printOptions horizontalCentered="1"/>
  <pageMargins left="0.39370078740157483" right="0.39370078740157483" top="0.19685039370078741" bottom="0" header="0.51181102362204722" footer="0"/>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G35"/>
  <sheetViews>
    <sheetView rightToLeft="1" view="pageBreakPreview" zoomScale="80" zoomScaleNormal="100" zoomScaleSheetLayoutView="80" workbookViewId="0">
      <selection activeCell="A35" sqref="A35:D35"/>
    </sheetView>
  </sheetViews>
  <sheetFormatPr defaultRowHeight="18" customHeight="1" x14ac:dyDescent="0.2"/>
  <cols>
    <col min="1" max="1" width="15.140625" style="4" bestFit="1" customWidth="1"/>
    <col min="2" max="4" width="27.140625" style="4" customWidth="1"/>
    <col min="5" max="5" width="10.85546875" style="4" customWidth="1"/>
    <col min="6" max="6" width="12.42578125" style="4" customWidth="1"/>
    <col min="7" max="16384" width="9.140625" style="4"/>
  </cols>
  <sheetData>
    <row r="1" spans="1:7" ht="19.5" thickBot="1" x14ac:dyDescent="0.25">
      <c r="A1" s="307" t="s">
        <v>130</v>
      </c>
      <c r="B1" s="308"/>
      <c r="C1" s="308"/>
      <c r="D1" s="308"/>
    </row>
    <row r="2" spans="1:7" ht="40.5" thickTop="1" thickBot="1" x14ac:dyDescent="0.25">
      <c r="A2" s="64" t="s">
        <v>45</v>
      </c>
      <c r="B2" s="92" t="s">
        <v>65</v>
      </c>
      <c r="C2" s="93" t="s">
        <v>53</v>
      </c>
      <c r="D2" s="93" t="s">
        <v>54</v>
      </c>
    </row>
    <row r="3" spans="1:7" ht="24" customHeight="1" thickTop="1" thickBot="1" x14ac:dyDescent="0.5">
      <c r="A3" s="53">
        <v>1372</v>
      </c>
      <c r="B3" s="54">
        <v>4226</v>
      </c>
      <c r="C3" s="55">
        <v>16740426.287790446</v>
      </c>
      <c r="D3" s="78">
        <f>C3/B3</f>
        <v>3961.2934897753066</v>
      </c>
    </row>
    <row r="4" spans="1:7" ht="24" customHeight="1" thickBot="1" x14ac:dyDescent="0.5">
      <c r="A4" s="56">
        <v>1373</v>
      </c>
      <c r="B4" s="57">
        <v>4578</v>
      </c>
      <c r="C4" s="58">
        <v>18543517.92167215</v>
      </c>
      <c r="D4" s="79">
        <f t="shared" ref="D4:D33" si="0">C4/B4</f>
        <v>4050.5718483338032</v>
      </c>
      <c r="E4" s="178">
        <f>B4/B3</f>
        <v>1.0832938949361097</v>
      </c>
      <c r="F4" s="178">
        <f>C4/C3</f>
        <v>1.1077088243085411</v>
      </c>
      <c r="G4" s="194">
        <f t="shared" ref="G4:G31" si="1">E4-1</f>
        <v>8.3293894936109725E-2</v>
      </c>
    </row>
    <row r="5" spans="1:7" ht="24" customHeight="1" thickBot="1" x14ac:dyDescent="0.5">
      <c r="A5" s="56">
        <v>1374</v>
      </c>
      <c r="B5" s="57">
        <v>4942</v>
      </c>
      <c r="C5" s="58">
        <v>20248874.888675794</v>
      </c>
      <c r="D5" s="79">
        <f t="shared" si="0"/>
        <v>4097.3037006628474</v>
      </c>
      <c r="E5" s="178">
        <f t="shared" ref="E5:F31" si="2">B5/B4</f>
        <v>1.0795107033639144</v>
      </c>
      <c r="F5" s="178">
        <f t="shared" si="2"/>
        <v>1.0919651262617522</v>
      </c>
      <c r="G5" s="194">
        <f t="shared" si="1"/>
        <v>7.9510703363914415E-2</v>
      </c>
    </row>
    <row r="6" spans="1:7" ht="24" customHeight="1" thickBot="1" x14ac:dyDescent="0.5">
      <c r="A6" s="56">
        <v>1375</v>
      </c>
      <c r="B6" s="57">
        <v>5521</v>
      </c>
      <c r="C6" s="58">
        <v>22000418.317964353</v>
      </c>
      <c r="D6" s="79">
        <f t="shared" si="0"/>
        <v>3984.8611334838529</v>
      </c>
      <c r="E6" s="178">
        <f t="shared" si="2"/>
        <v>1.1171590449210846</v>
      </c>
      <c r="F6" s="178">
        <f t="shared" si="2"/>
        <v>1.0865007778910281</v>
      </c>
      <c r="G6" s="194">
        <f t="shared" si="1"/>
        <v>0.11715904492108464</v>
      </c>
    </row>
    <row r="7" spans="1:7" ht="24" customHeight="1" thickBot="1" x14ac:dyDescent="0.5">
      <c r="A7" s="56">
        <v>1376</v>
      </c>
      <c r="B7" s="57">
        <v>6341</v>
      </c>
      <c r="C7" s="58">
        <v>22928944.703510929</v>
      </c>
      <c r="D7" s="79">
        <f t="shared" si="0"/>
        <v>3615.9824481171627</v>
      </c>
      <c r="E7" s="178">
        <f t="shared" si="2"/>
        <v>1.1485238181488862</v>
      </c>
      <c r="F7" s="178">
        <f t="shared" si="2"/>
        <v>1.0422049422936832</v>
      </c>
      <c r="G7" s="194">
        <f t="shared" si="1"/>
        <v>0.14852381814888616</v>
      </c>
    </row>
    <row r="8" spans="1:7" ht="24" customHeight="1" thickBot="1" x14ac:dyDescent="0.5">
      <c r="A8" s="56">
        <v>1377</v>
      </c>
      <c r="B8" s="57">
        <v>6412</v>
      </c>
      <c r="C8" s="58">
        <v>23947457.825336084</v>
      </c>
      <c r="D8" s="79">
        <f t="shared" si="0"/>
        <v>3734.7875585365073</v>
      </c>
      <c r="E8" s="178">
        <f t="shared" si="2"/>
        <v>1.0111969720864218</v>
      </c>
      <c r="F8" s="178">
        <f t="shared" si="2"/>
        <v>1.0444204098790992</v>
      </c>
      <c r="G8" s="194">
        <f t="shared" si="1"/>
        <v>1.1196972086421786E-2</v>
      </c>
    </row>
    <row r="9" spans="1:7" ht="24" customHeight="1" thickBot="1" x14ac:dyDescent="0.5">
      <c r="A9" s="56">
        <v>1378</v>
      </c>
      <c r="B9" s="57">
        <v>6428</v>
      </c>
      <c r="C9" s="58">
        <v>24529918.562037978</v>
      </c>
      <c r="D9" s="79">
        <f t="shared" si="0"/>
        <v>3816.1043189231455</v>
      </c>
      <c r="E9" s="178">
        <f t="shared" si="2"/>
        <v>1.0024953212726138</v>
      </c>
      <c r="F9" s="178">
        <f t="shared" si="2"/>
        <v>1.0243224454532982</v>
      </c>
      <c r="G9" s="194">
        <f t="shared" si="1"/>
        <v>2.4953212726137597E-3</v>
      </c>
    </row>
    <row r="10" spans="1:7" ht="24" customHeight="1" thickBot="1" x14ac:dyDescent="0.5">
      <c r="A10" s="56">
        <v>1379</v>
      </c>
      <c r="B10" s="57">
        <v>6884</v>
      </c>
      <c r="C10" s="58">
        <v>25121294.074423246</v>
      </c>
      <c r="D10" s="79">
        <f t="shared" si="0"/>
        <v>3649.2292380045387</v>
      </c>
      <c r="E10" s="178">
        <f t="shared" si="2"/>
        <v>1.0709396390790293</v>
      </c>
      <c r="F10" s="178">
        <f t="shared" si="2"/>
        <v>1.0241083357406848</v>
      </c>
      <c r="G10" s="194">
        <f t="shared" si="1"/>
        <v>7.0939639079029337E-2</v>
      </c>
    </row>
    <row r="11" spans="1:7" ht="24" customHeight="1" thickBot="1" x14ac:dyDescent="0.5">
      <c r="A11" s="56">
        <v>1380</v>
      </c>
      <c r="B11" s="57">
        <v>7526</v>
      </c>
      <c r="C11" s="58">
        <v>26268166.098660108</v>
      </c>
      <c r="D11" s="79">
        <f t="shared" si="0"/>
        <v>3490.3223622987121</v>
      </c>
      <c r="E11" s="178">
        <f t="shared" si="2"/>
        <v>1.0932597327135387</v>
      </c>
      <c r="F11" s="178">
        <f t="shared" si="2"/>
        <v>1.0456533815829387</v>
      </c>
      <c r="G11" s="194">
        <f t="shared" si="1"/>
        <v>9.3259732713538712E-2</v>
      </c>
    </row>
    <row r="12" spans="1:7" ht="24" customHeight="1" thickBot="1" x14ac:dyDescent="0.5">
      <c r="A12" s="56">
        <v>1381</v>
      </c>
      <c r="B12" s="57">
        <v>8489</v>
      </c>
      <c r="C12" s="58">
        <v>26645751.422729291</v>
      </c>
      <c r="D12" s="79">
        <f t="shared" si="0"/>
        <v>3138.8563344009058</v>
      </c>
      <c r="E12" s="178">
        <f t="shared" si="2"/>
        <v>1.1279564177517938</v>
      </c>
      <c r="F12" s="178">
        <f t="shared" si="2"/>
        <v>1.0143742552354442</v>
      </c>
      <c r="G12" s="194">
        <f t="shared" si="1"/>
        <v>0.12795641775179378</v>
      </c>
    </row>
    <row r="13" spans="1:7" ht="24" customHeight="1" thickBot="1" x14ac:dyDescent="0.5">
      <c r="A13" s="56">
        <v>1382</v>
      </c>
      <c r="B13" s="57">
        <v>8470</v>
      </c>
      <c r="C13" s="58">
        <v>27239075.308866691</v>
      </c>
      <c r="D13" s="79">
        <f t="shared" si="0"/>
        <v>3215.9474980952409</v>
      </c>
      <c r="E13" s="178">
        <f t="shared" si="2"/>
        <v>0.99776180940040049</v>
      </c>
      <c r="F13" s="178">
        <f t="shared" si="2"/>
        <v>1.0222671103067968</v>
      </c>
      <c r="G13" s="194">
        <f t="shared" si="1"/>
        <v>-2.2381905995995099E-3</v>
      </c>
    </row>
    <row r="14" spans="1:7" ht="24" customHeight="1" thickBot="1" x14ac:dyDescent="0.5">
      <c r="A14" s="56">
        <v>1383</v>
      </c>
      <c r="B14" s="57">
        <v>8670</v>
      </c>
      <c r="C14" s="58">
        <v>27279896.066720847</v>
      </c>
      <c r="D14" s="79">
        <f t="shared" si="0"/>
        <v>3146.4701345698786</v>
      </c>
      <c r="E14" s="178">
        <f t="shared" si="2"/>
        <v>1.0236127508854782</v>
      </c>
      <c r="F14" s="178">
        <f t="shared" si="2"/>
        <v>1.0014986102645294</v>
      </c>
      <c r="G14" s="194">
        <f t="shared" si="1"/>
        <v>2.3612750885478206E-2</v>
      </c>
    </row>
    <row r="15" spans="1:7" ht="24" customHeight="1" thickBot="1" x14ac:dyDescent="0.5">
      <c r="A15" s="59">
        <v>1384</v>
      </c>
      <c r="B15" s="57">
        <v>8161</v>
      </c>
      <c r="C15" s="58">
        <v>27586677.270720802</v>
      </c>
      <c r="D15" s="79">
        <f t="shared" si="0"/>
        <v>3380.3060005784587</v>
      </c>
      <c r="E15" s="178">
        <f t="shared" si="2"/>
        <v>0.94129181084198388</v>
      </c>
      <c r="F15" s="178">
        <f t="shared" si="2"/>
        <v>1.0112456881525367</v>
      </c>
      <c r="G15" s="194">
        <f t="shared" si="1"/>
        <v>-5.8708189158016122E-2</v>
      </c>
    </row>
    <row r="16" spans="1:7" ht="24" customHeight="1" thickBot="1" x14ac:dyDescent="0.5">
      <c r="A16" s="59">
        <v>1385</v>
      </c>
      <c r="B16" s="57">
        <v>8208</v>
      </c>
      <c r="C16" s="58">
        <v>27513233.386518665</v>
      </c>
      <c r="D16" s="79">
        <f t="shared" si="0"/>
        <v>3352.0021182405781</v>
      </c>
      <c r="E16" s="178">
        <f t="shared" si="2"/>
        <v>1.0057590981497366</v>
      </c>
      <c r="F16" s="178">
        <f t="shared" si="2"/>
        <v>0.99733770459264093</v>
      </c>
      <c r="G16" s="194">
        <f t="shared" si="1"/>
        <v>5.75909814973663E-3</v>
      </c>
    </row>
    <row r="17" spans="1:7" ht="24" customHeight="1" thickBot="1" x14ac:dyDescent="0.5">
      <c r="A17" s="59">
        <v>1386</v>
      </c>
      <c r="B17" s="57">
        <v>8376.5499999999993</v>
      </c>
      <c r="C17" s="58">
        <v>27567374.800305042</v>
      </c>
      <c r="D17" s="79">
        <f t="shared" si="0"/>
        <v>3291.0177579439082</v>
      </c>
      <c r="E17" s="178">
        <f t="shared" si="2"/>
        <v>1.0205348440545807</v>
      </c>
      <c r="F17" s="178">
        <f t="shared" si="2"/>
        <v>1.0019678317348519</v>
      </c>
      <c r="G17" s="194">
        <f t="shared" si="1"/>
        <v>2.0534844054580725E-2</v>
      </c>
    </row>
    <row r="18" spans="1:7" ht="24" customHeight="1" thickBot="1" x14ac:dyDescent="0.5">
      <c r="A18" s="60">
        <v>1387</v>
      </c>
      <c r="B18" s="57">
        <v>8383.7999999999993</v>
      </c>
      <c r="C18" s="58">
        <v>28765681.118112426</v>
      </c>
      <c r="D18" s="79">
        <f>C18/B18</f>
        <v>3431.1029745595588</v>
      </c>
      <c r="E18" s="178">
        <f t="shared" si="2"/>
        <v>1.0008655114575811</v>
      </c>
      <c r="F18" s="178">
        <f t="shared" si="2"/>
        <v>1.0434682782269904</v>
      </c>
      <c r="G18" s="194">
        <f t="shared" si="1"/>
        <v>8.6551145758106962E-4</v>
      </c>
    </row>
    <row r="19" spans="1:7" ht="24" customHeight="1" thickBot="1" x14ac:dyDescent="0.5">
      <c r="A19" s="60">
        <v>1388</v>
      </c>
      <c r="B19" s="57">
        <v>8489.3199999999979</v>
      </c>
      <c r="C19" s="58">
        <v>30384994.651281431</v>
      </c>
      <c r="D19" s="79">
        <f t="shared" si="0"/>
        <v>3579.2024156565471</v>
      </c>
      <c r="E19" s="178">
        <f t="shared" si="2"/>
        <v>1.0125861781053935</v>
      </c>
      <c r="F19" s="178">
        <f t="shared" si="2"/>
        <v>1.0562932449442122</v>
      </c>
      <c r="G19" s="194">
        <f t="shared" si="1"/>
        <v>1.2586178105393531E-2</v>
      </c>
    </row>
    <row r="20" spans="1:7" ht="24" customHeight="1" thickBot="1" x14ac:dyDescent="0.5">
      <c r="A20" s="60">
        <v>1389</v>
      </c>
      <c r="B20" s="57">
        <v>8544.2899999999972</v>
      </c>
      <c r="C20" s="58">
        <v>32148113.421529535</v>
      </c>
      <c r="D20" s="79">
        <f t="shared" si="0"/>
        <v>3762.5260169691742</v>
      </c>
      <c r="E20" s="178">
        <f t="shared" si="2"/>
        <v>1.0064751947152422</v>
      </c>
      <c r="F20" s="178">
        <f t="shared" si="2"/>
        <v>1.0580259694129566</v>
      </c>
      <c r="G20" s="194">
        <f t="shared" si="1"/>
        <v>6.4751947152421607E-3</v>
      </c>
    </row>
    <row r="21" spans="1:7" ht="24" customHeight="1" thickBot="1" x14ac:dyDescent="0.5">
      <c r="A21" s="61">
        <v>1390</v>
      </c>
      <c r="B21" s="62">
        <v>8550</v>
      </c>
      <c r="C21" s="63">
        <v>34891529</v>
      </c>
      <c r="D21" s="80">
        <f t="shared" si="0"/>
        <v>4080.8805847953217</v>
      </c>
      <c r="E21" s="178">
        <f t="shared" si="2"/>
        <v>1.0006682825606343</v>
      </c>
      <c r="F21" s="178">
        <f t="shared" si="2"/>
        <v>1.085336751880227</v>
      </c>
      <c r="G21" s="194">
        <f t="shared" si="1"/>
        <v>6.6828256063433678E-4</v>
      </c>
    </row>
    <row r="22" spans="1:7" ht="24" customHeight="1" thickBot="1" x14ac:dyDescent="0.5">
      <c r="A22" s="61">
        <v>1391</v>
      </c>
      <c r="B22" s="62">
        <v>8624</v>
      </c>
      <c r="C22" s="63">
        <v>37478540</v>
      </c>
      <c r="D22" s="80">
        <f t="shared" si="0"/>
        <v>4345.841836734694</v>
      </c>
      <c r="E22" s="178">
        <f t="shared" si="2"/>
        <v>1.0086549707602339</v>
      </c>
      <c r="F22" s="178">
        <f t="shared" si="2"/>
        <v>1.0741443861631859</v>
      </c>
      <c r="G22" s="194">
        <f t="shared" si="1"/>
        <v>8.6549707602339154E-3</v>
      </c>
    </row>
    <row r="23" spans="1:7" ht="24" customHeight="1" thickBot="1" x14ac:dyDescent="0.5">
      <c r="A23" s="61">
        <v>1392</v>
      </c>
      <c r="B23" s="62">
        <v>8503</v>
      </c>
      <c r="C23" s="63">
        <v>39003579.121467859</v>
      </c>
      <c r="D23" s="80">
        <f t="shared" si="0"/>
        <v>4587.0374128505064</v>
      </c>
      <c r="E23" s="178">
        <f t="shared" si="2"/>
        <v>0.98596938775510201</v>
      </c>
      <c r="F23" s="178">
        <f t="shared" si="2"/>
        <v>1.0406909960064574</v>
      </c>
      <c r="G23" s="194">
        <f t="shared" si="1"/>
        <v>-1.4030612244897989E-2</v>
      </c>
    </row>
    <row r="24" spans="1:7" ht="24" customHeight="1" thickBot="1" x14ac:dyDescent="0.5">
      <c r="A24" s="61">
        <v>1393</v>
      </c>
      <c r="B24" s="62">
        <v>8885.9699999999993</v>
      </c>
      <c r="C24" s="63">
        <v>40156693</v>
      </c>
      <c r="D24" s="80">
        <f t="shared" si="0"/>
        <v>4519.1119258786612</v>
      </c>
      <c r="E24" s="178">
        <f t="shared" si="2"/>
        <v>1.0450393978595789</v>
      </c>
      <c r="F24" s="178">
        <f t="shared" si="2"/>
        <v>1.0295643093404589</v>
      </c>
      <c r="G24" s="194">
        <f t="shared" si="1"/>
        <v>4.5039397859578889E-2</v>
      </c>
    </row>
    <row r="25" spans="1:7" ht="24" customHeight="1" thickBot="1" x14ac:dyDescent="0.5">
      <c r="A25" s="61">
        <v>1394</v>
      </c>
      <c r="B25" s="62">
        <v>8961.029999999997</v>
      </c>
      <c r="C25" s="63">
        <v>40836650</v>
      </c>
      <c r="D25" s="80">
        <f t="shared" si="0"/>
        <v>4557.1379629350658</v>
      </c>
      <c r="E25" s="178">
        <f t="shared" si="2"/>
        <v>1.0084470237914374</v>
      </c>
      <c r="F25" s="178">
        <f t="shared" si="2"/>
        <v>1.0169325945241556</v>
      </c>
      <c r="G25" s="194">
        <f t="shared" si="1"/>
        <v>8.447023791437358E-3</v>
      </c>
    </row>
    <row r="26" spans="1:7" ht="24" customHeight="1" thickBot="1" x14ac:dyDescent="0.5">
      <c r="A26" s="61">
        <v>1395</v>
      </c>
      <c r="B26" s="62">
        <v>8961.0699999999979</v>
      </c>
      <c r="C26" s="63">
        <v>40817878</v>
      </c>
      <c r="D26" s="80">
        <f t="shared" si="0"/>
        <v>4555.022781877612</v>
      </c>
      <c r="E26" s="178">
        <f t="shared" si="2"/>
        <v>1.0000044637725798</v>
      </c>
      <c r="F26" s="178">
        <f t="shared" si="2"/>
        <v>0.99954031488870909</v>
      </c>
      <c r="G26" s="194">
        <f t="shared" si="1"/>
        <v>4.4637725797880279E-6</v>
      </c>
    </row>
    <row r="27" spans="1:7" ht="24" customHeight="1" thickBot="1" x14ac:dyDescent="0.5">
      <c r="A27" s="61">
        <v>1396</v>
      </c>
      <c r="B27" s="62">
        <v>9115.0999999999985</v>
      </c>
      <c r="C27" s="63">
        <v>41731258</v>
      </c>
      <c r="D27" s="80">
        <f t="shared" si="0"/>
        <v>4578.255641737338</v>
      </c>
      <c r="E27" s="178">
        <f t="shared" si="2"/>
        <v>1.0171887955344618</v>
      </c>
      <c r="F27" s="178">
        <f t="shared" si="2"/>
        <v>1.0223769594293952</v>
      </c>
      <c r="G27" s="194">
        <f t="shared" si="1"/>
        <v>1.7188795534461843E-2</v>
      </c>
    </row>
    <row r="28" spans="1:7" ht="24" customHeight="1" thickBot="1" x14ac:dyDescent="0.5">
      <c r="A28" s="61">
        <v>1397</v>
      </c>
      <c r="B28" s="62">
        <v>9286.6399999999976</v>
      </c>
      <c r="C28" s="63">
        <v>42286895</v>
      </c>
      <c r="D28" s="80">
        <f t="shared" si="0"/>
        <v>4553.5193568395043</v>
      </c>
      <c r="E28" s="178">
        <f t="shared" si="2"/>
        <v>1.0188193217847308</v>
      </c>
      <c r="F28" s="178">
        <f t="shared" si="2"/>
        <v>1.0133146477395913</v>
      </c>
      <c r="G28" s="194">
        <f t="shared" si="1"/>
        <v>1.881932178473078E-2</v>
      </c>
    </row>
    <row r="29" spans="1:7" ht="24" customHeight="1" thickBot="1" x14ac:dyDescent="0.5">
      <c r="A29" s="120">
        <v>1398</v>
      </c>
      <c r="B29" s="127">
        <v>9291.1399999999976</v>
      </c>
      <c r="C29" s="130">
        <v>43518461</v>
      </c>
      <c r="D29" s="80">
        <f t="shared" si="0"/>
        <v>4683.8666729809274</v>
      </c>
      <c r="E29" s="178">
        <f t="shared" si="2"/>
        <v>1.0004845670770053</v>
      </c>
      <c r="F29" s="178">
        <f t="shared" si="2"/>
        <v>1.0291240584110042</v>
      </c>
      <c r="G29" s="194">
        <f t="shared" si="1"/>
        <v>4.8456707700528234E-4</v>
      </c>
    </row>
    <row r="30" spans="1:7" ht="24" customHeight="1" thickBot="1" x14ac:dyDescent="0.5">
      <c r="A30" s="61">
        <v>1399</v>
      </c>
      <c r="B30" s="62">
        <v>8952.1999999999971</v>
      </c>
      <c r="C30" s="63">
        <v>43802521</v>
      </c>
      <c r="D30" s="80">
        <f t="shared" si="0"/>
        <v>4892.9336922767607</v>
      </c>
      <c r="E30" s="178">
        <f t="shared" si="2"/>
        <v>0.96352008472587858</v>
      </c>
      <c r="F30" s="178">
        <f t="shared" si="2"/>
        <v>1.0065273447974183</v>
      </c>
      <c r="G30" s="194">
        <f t="shared" si="1"/>
        <v>-3.6479915274121422E-2</v>
      </c>
    </row>
    <row r="31" spans="1:7" ht="24" customHeight="1" thickBot="1" x14ac:dyDescent="0.5">
      <c r="A31" s="120">
        <v>1400</v>
      </c>
      <c r="B31" s="62">
        <v>8982</v>
      </c>
      <c r="C31" s="63">
        <v>44150091</v>
      </c>
      <c r="D31" s="80">
        <f t="shared" si="0"/>
        <v>4915.3964595858388</v>
      </c>
      <c r="E31" s="178">
        <f t="shared" si="2"/>
        <v>1.0033287906883228</v>
      </c>
      <c r="F31" s="178">
        <f t="shared" si="2"/>
        <v>1.0079349314163903</v>
      </c>
      <c r="G31" s="194">
        <f t="shared" si="1"/>
        <v>3.3287906883228136E-3</v>
      </c>
    </row>
    <row r="32" spans="1:7" ht="24" customHeight="1" thickBot="1" x14ac:dyDescent="0.5">
      <c r="A32" s="61">
        <v>1401</v>
      </c>
      <c r="B32" s="62">
        <v>9042</v>
      </c>
      <c r="C32" s="63">
        <v>45429041</v>
      </c>
      <c r="D32" s="80">
        <f t="shared" si="0"/>
        <v>5024.2248396372488</v>
      </c>
      <c r="E32" s="178">
        <f t="shared" ref="E32:E33" si="3">B32/B31</f>
        <v>1.0066800267201068</v>
      </c>
      <c r="F32" s="178">
        <f t="shared" ref="F32:F33" si="4">C32/C31</f>
        <v>1.0289682302127079</v>
      </c>
      <c r="G32" s="194">
        <f t="shared" ref="G32:G33" si="5">E32-1</f>
        <v>6.6800267201068131E-3</v>
      </c>
    </row>
    <row r="33" spans="1:7" ht="24" customHeight="1" thickBot="1" x14ac:dyDescent="0.5">
      <c r="A33" s="120">
        <v>1402</v>
      </c>
      <c r="B33" s="62">
        <v>9230</v>
      </c>
      <c r="C33" s="63">
        <v>47242616</v>
      </c>
      <c r="D33" s="80">
        <f t="shared" si="0"/>
        <v>5118.3765980498374</v>
      </c>
      <c r="E33" s="178">
        <f t="shared" si="3"/>
        <v>1.0207918602079187</v>
      </c>
      <c r="F33" s="178">
        <f t="shared" si="4"/>
        <v>1.0399210496211002</v>
      </c>
      <c r="G33" s="194">
        <f t="shared" si="5"/>
        <v>2.0791860207918678E-2</v>
      </c>
    </row>
    <row r="34" spans="1:7" ht="24" customHeight="1" thickBot="1" x14ac:dyDescent="0.6">
      <c r="A34" s="179" t="s">
        <v>121</v>
      </c>
      <c r="B34" s="180">
        <f>GEOMEAN(E4:E33)-1</f>
        <v>2.6382109995092051E-2</v>
      </c>
      <c r="C34" s="180">
        <f>GEOMEAN(F4:F33)-1</f>
        <v>3.5187249647890884E-2</v>
      </c>
      <c r="D34" s="180" t="s">
        <v>52</v>
      </c>
      <c r="E34" s="178"/>
      <c r="F34" s="178"/>
    </row>
    <row r="35" spans="1:7" ht="19.5" customHeight="1" x14ac:dyDescent="0.2">
      <c r="A35" s="309" t="s">
        <v>55</v>
      </c>
      <c r="B35" s="309"/>
      <c r="C35" s="309"/>
      <c r="D35" s="309"/>
    </row>
  </sheetData>
  <mergeCells count="2">
    <mergeCell ref="A1:D1"/>
    <mergeCell ref="A35:D35"/>
  </mergeCells>
  <printOptions horizontalCentered="1"/>
  <pageMargins left="0.39370078740157483" right="0.39370078740157483" top="0.19685039370078741" bottom="0" header="0" footer="0"/>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B050"/>
  </sheetPr>
  <dimension ref="A1:L33"/>
  <sheetViews>
    <sheetView rightToLeft="1" view="pageBreakPreview" topLeftCell="A22" zoomScale="96" zoomScaleNormal="100" zoomScaleSheetLayoutView="96" workbookViewId="0">
      <selection activeCell="A35" sqref="A35:D35"/>
    </sheetView>
  </sheetViews>
  <sheetFormatPr defaultRowHeight="18" customHeight="1" x14ac:dyDescent="0.2"/>
  <cols>
    <col min="1" max="1" width="15.140625" style="4" bestFit="1" customWidth="1"/>
    <col min="2" max="2" width="13.5703125" style="4" customWidth="1"/>
    <col min="3" max="7" width="13.5703125" style="6" customWidth="1"/>
    <col min="8" max="11" width="9.140625" style="4"/>
    <col min="12" max="12" width="9.140625" style="77"/>
    <col min="13" max="16384" width="9.140625" style="4"/>
  </cols>
  <sheetData>
    <row r="1" spans="1:12" ht="21.75" thickBot="1" x14ac:dyDescent="0.25">
      <c r="A1" s="299" t="s">
        <v>131</v>
      </c>
      <c r="B1" s="300"/>
      <c r="C1" s="300"/>
      <c r="D1" s="300"/>
      <c r="E1" s="300"/>
      <c r="F1" s="300"/>
      <c r="G1" s="300"/>
    </row>
    <row r="2" spans="1:12" ht="39" thickTop="1" thickBot="1" x14ac:dyDescent="0.25">
      <c r="A2" s="67" t="s">
        <v>45</v>
      </c>
      <c r="B2" s="68" t="s">
        <v>5</v>
      </c>
      <c r="C2" s="69" t="s">
        <v>125</v>
      </c>
      <c r="D2" s="69" t="s">
        <v>7</v>
      </c>
      <c r="E2" s="69" t="s">
        <v>8</v>
      </c>
      <c r="F2" s="72" t="s">
        <v>59</v>
      </c>
      <c r="G2" s="69" t="s">
        <v>51</v>
      </c>
    </row>
    <row r="3" spans="1:12" ht="24" customHeight="1" thickBot="1" x14ac:dyDescent="0.25">
      <c r="A3" s="39">
        <v>1372</v>
      </c>
      <c r="B3" s="23">
        <v>4226</v>
      </c>
      <c r="C3" s="24">
        <v>67.705550316936453</v>
      </c>
      <c r="D3" s="65">
        <v>5.12</v>
      </c>
      <c r="E3" s="24">
        <v>18</v>
      </c>
      <c r="F3" s="25">
        <v>58.531881434887097</v>
      </c>
      <c r="G3" s="136">
        <v>47.850922858495032</v>
      </c>
      <c r="I3" s="81"/>
      <c r="J3" s="82"/>
      <c r="K3" s="82"/>
      <c r="L3" s="81"/>
    </row>
    <row r="4" spans="1:12" ht="24" customHeight="1" thickBot="1" x14ac:dyDescent="0.5">
      <c r="A4" s="39">
        <v>1373</v>
      </c>
      <c r="B4" s="23">
        <v>4578</v>
      </c>
      <c r="C4" s="24">
        <v>65.175128862021253</v>
      </c>
      <c r="D4" s="65">
        <v>4.9800000000000004</v>
      </c>
      <c r="E4" s="24">
        <v>17</v>
      </c>
      <c r="F4" s="25">
        <v>63.970177610178759</v>
      </c>
      <c r="G4" s="136">
        <v>45.529488859764086</v>
      </c>
      <c r="H4" s="178"/>
      <c r="I4" s="81"/>
      <c r="J4" s="82"/>
      <c r="K4" s="82"/>
      <c r="L4" s="81"/>
    </row>
    <row r="5" spans="1:12" ht="24" customHeight="1" thickBot="1" x14ac:dyDescent="0.5">
      <c r="A5" s="39">
        <v>1374</v>
      </c>
      <c r="B5" s="23">
        <v>4942</v>
      </c>
      <c r="C5" s="24">
        <v>65.520321390680962</v>
      </c>
      <c r="D5" s="65">
        <v>4.66</v>
      </c>
      <c r="E5" s="24">
        <v>13</v>
      </c>
      <c r="F5" s="25">
        <v>58.797164501004133</v>
      </c>
      <c r="G5" s="136">
        <v>49.068595710238768</v>
      </c>
      <c r="H5" s="178"/>
      <c r="I5" s="81"/>
      <c r="J5" s="82"/>
      <c r="K5" s="82"/>
      <c r="L5" s="81"/>
    </row>
    <row r="6" spans="1:12" ht="24" customHeight="1" thickBot="1" x14ac:dyDescent="0.5">
      <c r="A6" s="39">
        <v>1375</v>
      </c>
      <c r="B6" s="23">
        <v>5521</v>
      </c>
      <c r="C6" s="24">
        <v>65.737243129037196</v>
      </c>
      <c r="D6" s="65">
        <v>4.3099999999999996</v>
      </c>
      <c r="E6" s="24">
        <v>11</v>
      </c>
      <c r="F6" s="25">
        <v>53.467785632296071</v>
      </c>
      <c r="G6" s="136">
        <v>54.755116826661833</v>
      </c>
      <c r="H6" s="178"/>
      <c r="J6" s="82"/>
      <c r="K6" s="76"/>
    </row>
    <row r="7" spans="1:12" ht="24" customHeight="1" thickBot="1" x14ac:dyDescent="0.5">
      <c r="A7" s="39">
        <v>1376</v>
      </c>
      <c r="B7" s="23">
        <v>6341</v>
      </c>
      <c r="C7" s="24">
        <v>64.804275822655271</v>
      </c>
      <c r="D7" s="65">
        <v>4</v>
      </c>
      <c r="E7" s="24">
        <v>10</v>
      </c>
      <c r="F7" s="25">
        <v>51.939435555068286</v>
      </c>
      <c r="G7" s="136">
        <v>54.661094464595493</v>
      </c>
      <c r="H7" s="178"/>
      <c r="J7" s="82"/>
      <c r="K7" s="76"/>
    </row>
    <row r="8" spans="1:12" ht="24" customHeight="1" thickBot="1" x14ac:dyDescent="0.5">
      <c r="A8" s="39">
        <v>1377</v>
      </c>
      <c r="B8" s="23">
        <v>6412</v>
      </c>
      <c r="C8" s="24">
        <v>65.682796245909785</v>
      </c>
      <c r="D8" s="65">
        <v>3.8</v>
      </c>
      <c r="E8" s="24">
        <v>10</v>
      </c>
      <c r="F8" s="25">
        <v>47.811189128887499</v>
      </c>
      <c r="G8" s="136">
        <v>61.79132875857767</v>
      </c>
      <c r="H8" s="178"/>
      <c r="J8" s="82"/>
      <c r="K8" s="76"/>
    </row>
    <row r="9" spans="1:12" ht="24" customHeight="1" thickBot="1" x14ac:dyDescent="0.5">
      <c r="A9" s="39">
        <v>1378</v>
      </c>
      <c r="B9" s="23">
        <v>6428</v>
      </c>
      <c r="C9" s="24">
        <v>69.400833964209895</v>
      </c>
      <c r="D9" s="65">
        <v>3.69</v>
      </c>
      <c r="E9" s="24">
        <v>9</v>
      </c>
      <c r="F9" s="25">
        <v>38.960778752641737</v>
      </c>
      <c r="G9" s="136">
        <v>68.01680149346609</v>
      </c>
      <c r="H9" s="178"/>
      <c r="J9" s="82"/>
      <c r="K9" s="76"/>
    </row>
    <row r="10" spans="1:12" ht="24" customHeight="1" thickBot="1" x14ac:dyDescent="0.5">
      <c r="A10" s="39">
        <v>1379</v>
      </c>
      <c r="B10" s="23">
        <v>6884</v>
      </c>
      <c r="C10" s="24">
        <v>70.793262833734019</v>
      </c>
      <c r="D10" s="65">
        <v>3.479502179841492</v>
      </c>
      <c r="E10" s="24">
        <v>9</v>
      </c>
      <c r="F10" s="25">
        <v>34.498863883265273</v>
      </c>
      <c r="G10" s="136">
        <v>71.53791400348635</v>
      </c>
      <c r="H10" s="178"/>
      <c r="J10" s="82"/>
      <c r="K10" s="76"/>
    </row>
    <row r="11" spans="1:12" ht="24" customHeight="1" thickBot="1" x14ac:dyDescent="0.5">
      <c r="A11" s="39">
        <v>1380</v>
      </c>
      <c r="B11" s="23">
        <v>7526</v>
      </c>
      <c r="C11" s="24">
        <v>71.27</v>
      </c>
      <c r="D11" s="65">
        <v>3.35</v>
      </c>
      <c r="E11" s="24">
        <v>9</v>
      </c>
      <c r="F11" s="25">
        <v>32.457895200042245</v>
      </c>
      <c r="G11" s="136">
        <v>75.488971565240504</v>
      </c>
      <c r="H11" s="178"/>
      <c r="J11" s="82"/>
      <c r="K11" s="76"/>
    </row>
    <row r="12" spans="1:12" ht="24" customHeight="1" thickBot="1" x14ac:dyDescent="0.5">
      <c r="A12" s="39">
        <v>1381</v>
      </c>
      <c r="B12" s="23">
        <v>8489</v>
      </c>
      <c r="C12" s="24">
        <v>71.450159052038714</v>
      </c>
      <c r="D12" s="65">
        <v>3.3661584419041422</v>
      </c>
      <c r="E12" s="24">
        <v>13</v>
      </c>
      <c r="F12" s="25">
        <v>32.335359331174246</v>
      </c>
      <c r="G12" s="136">
        <v>71.691483095770991</v>
      </c>
      <c r="H12" s="178"/>
      <c r="J12" s="82"/>
      <c r="K12" s="76"/>
    </row>
    <row r="13" spans="1:12" ht="24" customHeight="1" thickBot="1" x14ac:dyDescent="0.5">
      <c r="A13" s="39">
        <v>1382</v>
      </c>
      <c r="B13" s="23">
        <v>8470</v>
      </c>
      <c r="C13" s="24">
        <v>73.806484714865149</v>
      </c>
      <c r="D13" s="65">
        <v>3.3754172607692294</v>
      </c>
      <c r="E13" s="24">
        <v>13.122027277452084</v>
      </c>
      <c r="F13" s="25">
        <v>28.813389922707323</v>
      </c>
      <c r="G13" s="136">
        <v>77.917237308146397</v>
      </c>
      <c r="H13" s="178"/>
      <c r="J13" s="82"/>
      <c r="K13" s="76"/>
    </row>
    <row r="14" spans="1:12" ht="24" customHeight="1" thickBot="1" x14ac:dyDescent="0.5">
      <c r="A14" s="39">
        <v>1383</v>
      </c>
      <c r="B14" s="23">
        <v>8670</v>
      </c>
      <c r="C14" s="24">
        <v>73.567545864982009</v>
      </c>
      <c r="D14" s="65">
        <v>3.24121184055547</v>
      </c>
      <c r="E14" s="24">
        <v>12.319170936766096</v>
      </c>
      <c r="F14" s="25">
        <v>27.835884367193554</v>
      </c>
      <c r="G14" s="136">
        <v>80.200576701268744</v>
      </c>
      <c r="H14" s="178"/>
      <c r="J14" s="82"/>
      <c r="K14" s="76"/>
    </row>
    <row r="15" spans="1:12" ht="24" customHeight="1" thickBot="1" x14ac:dyDescent="0.5">
      <c r="A15" s="40">
        <v>1384</v>
      </c>
      <c r="B15" s="23">
        <v>8161</v>
      </c>
      <c r="C15" s="24">
        <v>75.099999999999994</v>
      </c>
      <c r="D15" s="65">
        <v>3.1</v>
      </c>
      <c r="E15" s="24">
        <v>11</v>
      </c>
      <c r="F15" s="25">
        <v>25</v>
      </c>
      <c r="G15" s="136">
        <v>87</v>
      </c>
      <c r="H15" s="178"/>
      <c r="J15" s="82"/>
      <c r="K15" s="76"/>
    </row>
    <row r="16" spans="1:12" ht="24" customHeight="1" thickBot="1" x14ac:dyDescent="0.5">
      <c r="A16" s="40">
        <v>1385</v>
      </c>
      <c r="B16" s="23">
        <v>8208</v>
      </c>
      <c r="C16" s="24">
        <v>75.2</v>
      </c>
      <c r="D16" s="65">
        <v>3.09</v>
      </c>
      <c r="E16" s="24">
        <v>10.9</v>
      </c>
      <c r="F16" s="25">
        <v>24.09</v>
      </c>
      <c r="G16" s="136">
        <v>89.08</v>
      </c>
      <c r="H16" s="178"/>
      <c r="J16" s="82"/>
      <c r="K16" s="76"/>
    </row>
    <row r="17" spans="1:11" ht="24" customHeight="1" thickBot="1" x14ac:dyDescent="0.5">
      <c r="A17" s="40">
        <v>1386</v>
      </c>
      <c r="B17" s="23">
        <v>8376.5499999999993</v>
      </c>
      <c r="C17" s="24">
        <v>74.89</v>
      </c>
      <c r="D17" s="65">
        <v>3.05</v>
      </c>
      <c r="E17" s="24">
        <v>10.59</v>
      </c>
      <c r="F17" s="25">
        <v>24.54</v>
      </c>
      <c r="G17" s="136">
        <v>89.57</v>
      </c>
      <c r="H17" s="178"/>
      <c r="J17" s="82"/>
      <c r="K17" s="76"/>
    </row>
    <row r="18" spans="1:11" ht="24" customHeight="1" thickBot="1" x14ac:dyDescent="0.5">
      <c r="A18" s="41">
        <v>1387</v>
      </c>
      <c r="B18" s="23">
        <v>8383.7999999999993</v>
      </c>
      <c r="C18" s="24">
        <v>74.5</v>
      </c>
      <c r="D18" s="65">
        <v>2.98</v>
      </c>
      <c r="E18" s="24">
        <v>10.1</v>
      </c>
      <c r="F18" s="25">
        <v>24.45</v>
      </c>
      <c r="G18" s="136">
        <v>91.46</v>
      </c>
      <c r="H18" s="178"/>
      <c r="J18" s="82"/>
      <c r="K18" s="76"/>
    </row>
    <row r="19" spans="1:11" ht="24" customHeight="1" thickBot="1" x14ac:dyDescent="0.5">
      <c r="A19" s="41">
        <v>1388</v>
      </c>
      <c r="B19" s="23">
        <v>8489.3199999999979</v>
      </c>
      <c r="C19" s="24">
        <v>75.94</v>
      </c>
      <c r="D19" s="65">
        <v>2.94</v>
      </c>
      <c r="E19" s="24">
        <v>9.7200000000000006</v>
      </c>
      <c r="F19" s="25">
        <v>22.26</v>
      </c>
      <c r="G19" s="136">
        <v>94.62</v>
      </c>
      <c r="H19" s="178"/>
      <c r="J19" s="82"/>
      <c r="K19" s="76"/>
    </row>
    <row r="20" spans="1:11" ht="24" customHeight="1" thickBot="1" x14ac:dyDescent="0.5">
      <c r="A20" s="41">
        <v>1389</v>
      </c>
      <c r="B20" s="23">
        <v>8544.2899999999972</v>
      </c>
      <c r="C20" s="24">
        <v>77.099999999999994</v>
      </c>
      <c r="D20" s="65">
        <v>2.91</v>
      </c>
      <c r="E20" s="24">
        <v>9.4600000000000009</v>
      </c>
      <c r="F20" s="25">
        <v>20.61</v>
      </c>
      <c r="G20" s="136">
        <v>97.26</v>
      </c>
      <c r="H20" s="178"/>
      <c r="J20" s="82"/>
      <c r="K20" s="76"/>
    </row>
    <row r="21" spans="1:11" ht="24" customHeight="1" thickBot="1" x14ac:dyDescent="0.5">
      <c r="A21" s="41">
        <v>1390</v>
      </c>
      <c r="B21" s="23">
        <v>8550</v>
      </c>
      <c r="C21" s="24">
        <v>75.400000000000006</v>
      </c>
      <c r="D21" s="65">
        <v>2.9</v>
      </c>
      <c r="E21" s="24">
        <v>9</v>
      </c>
      <c r="F21" s="25">
        <v>22.6</v>
      </c>
      <c r="G21" s="136">
        <v>95.58</v>
      </c>
      <c r="H21" s="178"/>
      <c r="J21" s="82"/>
      <c r="K21" s="76"/>
    </row>
    <row r="22" spans="1:11" ht="24" customHeight="1" thickBot="1" x14ac:dyDescent="0.5">
      <c r="A22" s="41">
        <v>1391</v>
      </c>
      <c r="B22" s="23">
        <v>8624</v>
      </c>
      <c r="C22" s="24">
        <v>74.069999999999993</v>
      </c>
      <c r="D22" s="65">
        <v>2.81</v>
      </c>
      <c r="E22" s="24">
        <v>8.5500000000000007</v>
      </c>
      <c r="F22" s="25">
        <v>23.56</v>
      </c>
      <c r="G22" s="136">
        <v>96.63</v>
      </c>
      <c r="H22" s="178"/>
      <c r="J22" s="82"/>
      <c r="K22" s="76"/>
    </row>
    <row r="23" spans="1:11" ht="24" customHeight="1" thickBot="1" x14ac:dyDescent="0.5">
      <c r="A23" s="41">
        <v>1392</v>
      </c>
      <c r="B23" s="23">
        <v>8503</v>
      </c>
      <c r="C23" s="24">
        <v>75.5</v>
      </c>
      <c r="D23" s="65">
        <v>2.79</v>
      </c>
      <c r="E23" s="24">
        <v>8.41</v>
      </c>
      <c r="F23" s="25">
        <v>21.88</v>
      </c>
      <c r="G23" s="136">
        <v>97.87</v>
      </c>
      <c r="H23" s="178"/>
      <c r="J23" s="82"/>
      <c r="K23" s="76"/>
    </row>
    <row r="24" spans="1:11" ht="24" customHeight="1" thickBot="1" x14ac:dyDescent="0.5">
      <c r="A24" s="41">
        <v>1393</v>
      </c>
      <c r="B24" s="23">
        <v>8885.9699999999993</v>
      </c>
      <c r="C24" s="24">
        <v>76.099999999999994</v>
      </c>
      <c r="D24" s="65">
        <v>2.7</v>
      </c>
      <c r="E24" s="24">
        <v>7.7</v>
      </c>
      <c r="F24" s="25">
        <v>20.37107471946992</v>
      </c>
      <c r="G24" s="136">
        <v>102.51564258383975</v>
      </c>
      <c r="H24" s="178"/>
      <c r="J24" s="82"/>
      <c r="K24" s="76"/>
    </row>
    <row r="25" spans="1:11" ht="24" customHeight="1" thickBot="1" x14ac:dyDescent="0.5">
      <c r="A25" s="41">
        <v>1394</v>
      </c>
      <c r="B25" s="23">
        <v>8961.029999999997</v>
      </c>
      <c r="C25" s="24">
        <v>78.774576123496317</v>
      </c>
      <c r="D25" s="65">
        <v>2.6850205255371025</v>
      </c>
      <c r="E25" s="24">
        <v>7.7278126237262708</v>
      </c>
      <c r="F25" s="25">
        <v>17.359503219487799</v>
      </c>
      <c r="G25" s="136">
        <v>106.89155319676034</v>
      </c>
      <c r="H25" s="178"/>
      <c r="J25" s="82"/>
      <c r="K25" s="76"/>
    </row>
    <row r="26" spans="1:11" ht="24" customHeight="1" thickBot="1" x14ac:dyDescent="0.5">
      <c r="A26" s="41">
        <v>1395</v>
      </c>
      <c r="B26" s="23">
        <v>8961.0699999999979</v>
      </c>
      <c r="C26" s="24">
        <v>76.040000000000006</v>
      </c>
      <c r="D26" s="65">
        <v>2.7</v>
      </c>
      <c r="E26" s="24">
        <v>7.9</v>
      </c>
      <c r="F26" s="25">
        <v>20.75</v>
      </c>
      <c r="G26" s="136">
        <v>101</v>
      </c>
      <c r="H26" s="178"/>
      <c r="J26" s="82"/>
      <c r="K26" s="76"/>
    </row>
    <row r="27" spans="1:11" ht="24" customHeight="1" thickBot="1" x14ac:dyDescent="0.5">
      <c r="A27" s="41">
        <v>1396</v>
      </c>
      <c r="B27" s="23">
        <v>9115.0999999999985</v>
      </c>
      <c r="C27" s="24">
        <v>76.8</v>
      </c>
      <c r="D27" s="65">
        <v>2.8</v>
      </c>
      <c r="E27" s="24">
        <v>7.8</v>
      </c>
      <c r="F27" s="25">
        <v>19.899999999999999</v>
      </c>
      <c r="G27" s="136">
        <v>102</v>
      </c>
      <c r="H27" s="178"/>
      <c r="J27" s="82"/>
      <c r="K27" s="76"/>
    </row>
    <row r="28" spans="1:11" ht="24" customHeight="1" thickBot="1" x14ac:dyDescent="0.5">
      <c r="A28" s="41">
        <v>1397</v>
      </c>
      <c r="B28" s="23">
        <v>9286.6399999999976</v>
      </c>
      <c r="C28" s="24">
        <v>76.7</v>
      </c>
      <c r="D28" s="65">
        <v>2.7</v>
      </c>
      <c r="E28" s="24">
        <v>8.11</v>
      </c>
      <c r="F28" s="25">
        <v>19.5</v>
      </c>
      <c r="G28" s="136">
        <v>104.4</v>
      </c>
      <c r="H28" s="178"/>
      <c r="J28" s="82"/>
      <c r="K28" s="76"/>
    </row>
    <row r="29" spans="1:11" ht="24" customHeight="1" thickBot="1" x14ac:dyDescent="0.5">
      <c r="A29" s="41">
        <v>1398</v>
      </c>
      <c r="B29" s="23">
        <v>9291.1399999999976</v>
      </c>
      <c r="C29" s="24">
        <v>73.5</v>
      </c>
      <c r="D29" s="65">
        <v>2.8</v>
      </c>
      <c r="E29" s="24">
        <v>9.1999999999999993</v>
      </c>
      <c r="F29" s="25">
        <v>23.9</v>
      </c>
      <c r="G29" s="136">
        <v>97.1</v>
      </c>
      <c r="H29" s="178"/>
      <c r="J29" s="82"/>
      <c r="K29" s="76"/>
    </row>
    <row r="30" spans="1:11" ht="24" customHeight="1" thickBot="1" x14ac:dyDescent="0.5">
      <c r="A30" s="41">
        <v>1399</v>
      </c>
      <c r="B30" s="23">
        <v>8952.1999999999971</v>
      </c>
      <c r="C30" s="24">
        <v>54.6</v>
      </c>
      <c r="D30" s="65">
        <v>2.9</v>
      </c>
      <c r="E30" s="24">
        <v>20.6</v>
      </c>
      <c r="F30" s="25">
        <v>57.2</v>
      </c>
      <c r="G30" s="136">
        <v>69.8</v>
      </c>
      <c r="H30" s="178"/>
    </row>
    <row r="31" spans="1:11" ht="24" customHeight="1" thickBot="1" x14ac:dyDescent="0.5">
      <c r="A31" s="41">
        <v>1400</v>
      </c>
      <c r="B31" s="23">
        <v>8982</v>
      </c>
      <c r="C31" s="24">
        <v>68.5</v>
      </c>
      <c r="D31" s="65">
        <v>3</v>
      </c>
      <c r="E31" s="24">
        <v>18.7</v>
      </c>
      <c r="F31" s="25">
        <v>32.5</v>
      </c>
      <c r="G31" s="136">
        <v>84.9</v>
      </c>
      <c r="H31" s="178"/>
    </row>
    <row r="32" spans="1:11" ht="24" customHeight="1" thickBot="1" x14ac:dyDescent="0.5">
      <c r="A32" s="41">
        <v>1401</v>
      </c>
      <c r="B32" s="23">
        <v>9042</v>
      </c>
      <c r="C32" s="24">
        <v>72.599999999999994</v>
      </c>
      <c r="D32" s="65">
        <v>2.8</v>
      </c>
      <c r="E32" s="24">
        <v>10.199999999999999</v>
      </c>
      <c r="F32" s="25">
        <v>25.6</v>
      </c>
      <c r="G32" s="136">
        <v>93.6</v>
      </c>
    </row>
    <row r="33" spans="1:7" ht="24" customHeight="1" thickBot="1" x14ac:dyDescent="0.5">
      <c r="A33" s="41">
        <v>1402</v>
      </c>
      <c r="B33" s="23">
        <v>9230</v>
      </c>
      <c r="C33" s="24">
        <v>73.900000000000006</v>
      </c>
      <c r="D33" s="65">
        <v>2.8</v>
      </c>
      <c r="E33" s="24">
        <v>9.91</v>
      </c>
      <c r="F33" s="25">
        <v>23.6</v>
      </c>
      <c r="G33" s="136">
        <v>96.7</v>
      </c>
    </row>
  </sheetData>
  <mergeCells count="1">
    <mergeCell ref="A1:G1"/>
  </mergeCells>
  <phoneticPr fontId="0" type="noConversion"/>
  <printOptions horizontalCentered="1"/>
  <pageMargins left="0.39370078740157483" right="0.39370078740157483" top="0.59055118110236227" bottom="0"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00B050"/>
  </sheetPr>
  <dimension ref="A1:I34"/>
  <sheetViews>
    <sheetView rightToLeft="1" view="pageBreakPreview" topLeftCell="A19" zoomScale="86" zoomScaleNormal="100" zoomScaleSheetLayoutView="86" workbookViewId="0">
      <selection activeCell="A35" sqref="A35:D35"/>
    </sheetView>
  </sheetViews>
  <sheetFormatPr defaultRowHeight="18" customHeight="1" x14ac:dyDescent="0.2"/>
  <cols>
    <col min="1" max="1" width="17.5703125" customWidth="1"/>
    <col min="2" max="5" width="20" style="7" customWidth="1"/>
  </cols>
  <sheetData>
    <row r="1" spans="1:9" ht="24.75" thickBot="1" x14ac:dyDescent="0.25">
      <c r="A1" s="299" t="s">
        <v>132</v>
      </c>
      <c r="B1" s="300"/>
      <c r="C1" s="300"/>
      <c r="D1" s="300"/>
      <c r="E1" s="300"/>
      <c r="F1" s="3"/>
    </row>
    <row r="2" spans="1:9" ht="22.5" thickTop="1" thickBot="1" x14ac:dyDescent="0.25">
      <c r="A2" s="26" t="s">
        <v>45</v>
      </c>
      <c r="B2" s="70" t="s">
        <v>10</v>
      </c>
      <c r="C2" s="70" t="s">
        <v>11</v>
      </c>
      <c r="D2" s="70" t="s">
        <v>12</v>
      </c>
      <c r="E2" s="70" t="s">
        <v>13</v>
      </c>
      <c r="F2" s="9"/>
    </row>
    <row r="3" spans="1:9" ht="24" customHeight="1" thickBot="1" x14ac:dyDescent="0.25">
      <c r="A3" s="18">
        <v>1372</v>
      </c>
      <c r="B3" s="31">
        <v>163569</v>
      </c>
      <c r="C3" s="20">
        <v>53292</v>
      </c>
      <c r="D3" s="19">
        <v>44688</v>
      </c>
      <c r="E3" s="20">
        <v>65589</v>
      </c>
      <c r="F3" s="9"/>
    </row>
    <row r="4" spans="1:9" ht="24" customHeight="1" thickBot="1" x14ac:dyDescent="0.5">
      <c r="A4" s="18">
        <v>1373</v>
      </c>
      <c r="B4" s="31">
        <v>166182</v>
      </c>
      <c r="C4" s="20">
        <v>56628</v>
      </c>
      <c r="D4" s="19">
        <v>50183</v>
      </c>
      <c r="E4" s="20">
        <v>59371</v>
      </c>
      <c r="F4" s="178">
        <f>B4/B3</f>
        <v>1.0159749096711479</v>
      </c>
      <c r="G4" s="178">
        <f t="shared" ref="G4:I19" si="0">C4/C3</f>
        <v>1.0625985138482323</v>
      </c>
      <c r="H4" s="178">
        <f t="shared" si="0"/>
        <v>1.1229636591478698</v>
      </c>
      <c r="I4" s="178">
        <f t="shared" si="0"/>
        <v>0.90519751787647318</v>
      </c>
    </row>
    <row r="5" spans="1:9" ht="24" customHeight="1" thickBot="1" x14ac:dyDescent="0.5">
      <c r="A5" s="18">
        <v>1374</v>
      </c>
      <c r="B5" s="31">
        <v>162501</v>
      </c>
      <c r="C5" s="20">
        <v>64753</v>
      </c>
      <c r="D5" s="19">
        <v>61196</v>
      </c>
      <c r="E5" s="20">
        <v>36552</v>
      </c>
      <c r="F5" s="178">
        <f t="shared" ref="F5:I31" si="1">B5/B4</f>
        <v>0.9778495865978265</v>
      </c>
      <c r="G5" s="178">
        <f t="shared" si="0"/>
        <v>1.1434802571166207</v>
      </c>
      <c r="H5" s="178">
        <f t="shared" si="0"/>
        <v>1.2194567881553515</v>
      </c>
      <c r="I5" s="178">
        <f t="shared" si="0"/>
        <v>0.61565410722406566</v>
      </c>
    </row>
    <row r="6" spans="1:9" ht="24" customHeight="1" thickBot="1" x14ac:dyDescent="0.5">
      <c r="A6" s="18">
        <v>1375</v>
      </c>
      <c r="B6" s="31">
        <v>196605</v>
      </c>
      <c r="C6" s="20">
        <v>78269</v>
      </c>
      <c r="D6" s="19">
        <v>75269</v>
      </c>
      <c r="E6" s="20">
        <v>43067</v>
      </c>
      <c r="F6" s="178">
        <f t="shared" si="1"/>
        <v>1.2098694777262908</v>
      </c>
      <c r="G6" s="178">
        <f t="shared" si="0"/>
        <v>1.2087316417772149</v>
      </c>
      <c r="H6" s="178">
        <f t="shared" si="0"/>
        <v>1.2299660108503825</v>
      </c>
      <c r="I6" s="178">
        <f t="shared" si="0"/>
        <v>1.1782392208360692</v>
      </c>
    </row>
    <row r="7" spans="1:9" ht="24" customHeight="1" thickBot="1" x14ac:dyDescent="0.5">
      <c r="A7" s="18">
        <v>1376</v>
      </c>
      <c r="B7" s="31">
        <v>224808</v>
      </c>
      <c r="C7" s="20">
        <v>87172</v>
      </c>
      <c r="D7" s="19">
        <v>85931</v>
      </c>
      <c r="E7" s="20">
        <v>51705</v>
      </c>
      <c r="F7" s="178">
        <f t="shared" si="1"/>
        <v>1.143450064850843</v>
      </c>
      <c r="G7" s="178">
        <f t="shared" si="0"/>
        <v>1.1137487383255185</v>
      </c>
      <c r="H7" s="178">
        <f t="shared" si="0"/>
        <v>1.1416519417024273</v>
      </c>
      <c r="I7" s="178">
        <f t="shared" si="0"/>
        <v>1.2005712030092646</v>
      </c>
    </row>
    <row r="8" spans="1:9" ht="24" customHeight="1" thickBot="1" x14ac:dyDescent="0.5">
      <c r="A8" s="18">
        <v>1377</v>
      </c>
      <c r="B8" s="31">
        <v>246998</v>
      </c>
      <c r="C8" s="20">
        <v>97764</v>
      </c>
      <c r="D8" s="19">
        <v>91372</v>
      </c>
      <c r="E8" s="20">
        <v>57862</v>
      </c>
      <c r="F8" s="178">
        <f t="shared" si="1"/>
        <v>1.0987064517276965</v>
      </c>
      <c r="G8" s="178">
        <f t="shared" si="0"/>
        <v>1.1215069058872116</v>
      </c>
      <c r="H8" s="178">
        <f t="shared" si="0"/>
        <v>1.0633182437071604</v>
      </c>
      <c r="I8" s="178">
        <f t="shared" si="0"/>
        <v>1.1190793927086355</v>
      </c>
    </row>
    <row r="9" spans="1:9" ht="24" customHeight="1" thickBot="1" x14ac:dyDescent="0.5">
      <c r="A9" s="18">
        <v>1378</v>
      </c>
      <c r="B9" s="31">
        <v>254843</v>
      </c>
      <c r="C9" s="20">
        <v>108489</v>
      </c>
      <c r="D9" s="19">
        <v>94367</v>
      </c>
      <c r="E9" s="20">
        <v>51987</v>
      </c>
      <c r="F9" s="178">
        <f t="shared" si="1"/>
        <v>1.0317613907804921</v>
      </c>
      <c r="G9" s="178">
        <f t="shared" si="0"/>
        <v>1.109702958144102</v>
      </c>
      <c r="H9" s="178">
        <f t="shared" si="0"/>
        <v>1.0327780939456288</v>
      </c>
      <c r="I9" s="178">
        <f t="shared" si="0"/>
        <v>0.89846531402302032</v>
      </c>
    </row>
    <row r="10" spans="1:9" ht="24" customHeight="1" thickBot="1" x14ac:dyDescent="0.5">
      <c r="A10" s="18">
        <v>1379</v>
      </c>
      <c r="B10" s="31">
        <v>294803</v>
      </c>
      <c r="C10" s="20">
        <v>127617</v>
      </c>
      <c r="D10" s="19">
        <v>101461</v>
      </c>
      <c r="E10" s="20">
        <v>65725</v>
      </c>
      <c r="F10" s="178">
        <f t="shared" si="1"/>
        <v>1.1568024234528709</v>
      </c>
      <c r="G10" s="178">
        <f t="shared" si="0"/>
        <v>1.1763128059065897</v>
      </c>
      <c r="H10" s="178">
        <f t="shared" si="0"/>
        <v>1.0751745843356257</v>
      </c>
      <c r="I10" s="178">
        <f t="shared" si="0"/>
        <v>1.2642583722853791</v>
      </c>
    </row>
    <row r="11" spans="1:9" ht="24" customHeight="1" thickBot="1" x14ac:dyDescent="0.5">
      <c r="A11" s="18">
        <v>1380</v>
      </c>
      <c r="B11" s="31">
        <v>335467</v>
      </c>
      <c r="C11" s="20">
        <v>132670</v>
      </c>
      <c r="D11" s="19">
        <v>115242</v>
      </c>
      <c r="E11" s="20">
        <v>87555</v>
      </c>
      <c r="F11" s="178">
        <f t="shared" si="1"/>
        <v>1.1379361811107758</v>
      </c>
      <c r="G11" s="178">
        <f t="shared" si="0"/>
        <v>1.0395950382785992</v>
      </c>
      <c r="H11" s="178">
        <f t="shared" si="0"/>
        <v>1.1358255881570258</v>
      </c>
      <c r="I11" s="178">
        <f t="shared" si="0"/>
        <v>1.3321414986686952</v>
      </c>
    </row>
    <row r="12" spans="1:9" ht="24" customHeight="1" thickBot="1" x14ac:dyDescent="0.5">
      <c r="A12" s="18">
        <v>1381</v>
      </c>
      <c r="B12" s="31">
        <v>352775</v>
      </c>
      <c r="C12" s="20">
        <v>85337</v>
      </c>
      <c r="D12" s="19">
        <v>115674</v>
      </c>
      <c r="E12" s="20">
        <v>151764</v>
      </c>
      <c r="F12" s="178">
        <f t="shared" si="1"/>
        <v>1.0515937484163866</v>
      </c>
      <c r="G12" s="178">
        <f t="shared" si="0"/>
        <v>0.64322755709655532</v>
      </c>
      <c r="H12" s="178">
        <f t="shared" si="0"/>
        <v>1.0037486333107721</v>
      </c>
      <c r="I12" s="178">
        <f t="shared" si="0"/>
        <v>1.7333561761178689</v>
      </c>
    </row>
    <row r="13" spans="1:9" ht="24" customHeight="1" thickBot="1" x14ac:dyDescent="0.5">
      <c r="A13" s="18">
        <v>1382</v>
      </c>
      <c r="B13" s="31">
        <v>382645</v>
      </c>
      <c r="C13" s="20">
        <v>87775</v>
      </c>
      <c r="D13" s="19">
        <v>123234</v>
      </c>
      <c r="E13" s="20">
        <v>171636</v>
      </c>
      <c r="F13" s="178">
        <f t="shared" si="1"/>
        <v>1.0846715328467154</v>
      </c>
      <c r="G13" s="178">
        <f t="shared" si="0"/>
        <v>1.0285690849221323</v>
      </c>
      <c r="H13" s="178">
        <f t="shared" si="0"/>
        <v>1.0653560869339695</v>
      </c>
      <c r="I13" s="178">
        <f t="shared" si="0"/>
        <v>1.1309401439076461</v>
      </c>
    </row>
    <row r="14" spans="1:9" ht="24" customHeight="1" thickBot="1" x14ac:dyDescent="0.5">
      <c r="A14" s="18">
        <v>1383</v>
      </c>
      <c r="B14" s="31">
        <v>419392</v>
      </c>
      <c r="C14" s="20">
        <v>73716</v>
      </c>
      <c r="D14" s="19">
        <v>137559</v>
      </c>
      <c r="E14" s="20">
        <v>208117</v>
      </c>
      <c r="F14" s="178">
        <f t="shared" si="1"/>
        <v>1.0960341831201244</v>
      </c>
      <c r="G14" s="178">
        <f t="shared" si="0"/>
        <v>0.83982910851609227</v>
      </c>
      <c r="H14" s="178">
        <f t="shared" si="0"/>
        <v>1.1162422708018891</v>
      </c>
      <c r="I14" s="178">
        <f t="shared" si="0"/>
        <v>1.2125486494674778</v>
      </c>
    </row>
    <row r="15" spans="1:9" ht="24" customHeight="1" thickBot="1" x14ac:dyDescent="0.5">
      <c r="A15" s="21">
        <v>1384</v>
      </c>
      <c r="B15" s="31">
        <v>440546</v>
      </c>
      <c r="C15" s="20">
        <v>72033</v>
      </c>
      <c r="D15" s="19">
        <v>135483</v>
      </c>
      <c r="E15" s="20">
        <v>233030</v>
      </c>
      <c r="F15" s="178">
        <f t="shared" si="1"/>
        <v>1.0504396841141461</v>
      </c>
      <c r="G15" s="178">
        <f t="shared" si="0"/>
        <v>0.97716913560149765</v>
      </c>
      <c r="H15" s="178">
        <f t="shared" si="0"/>
        <v>0.98490829389571022</v>
      </c>
      <c r="I15" s="178">
        <f t="shared" si="0"/>
        <v>1.119706703440853</v>
      </c>
    </row>
    <row r="16" spans="1:9" ht="24" customHeight="1" thickBot="1" x14ac:dyDescent="0.5">
      <c r="A16" s="21">
        <v>1385</v>
      </c>
      <c r="B16" s="31">
        <v>451810</v>
      </c>
      <c r="C16" s="20">
        <v>68786</v>
      </c>
      <c r="D16" s="19">
        <v>134099</v>
      </c>
      <c r="E16" s="20">
        <v>248925</v>
      </c>
      <c r="F16" s="178">
        <f t="shared" si="1"/>
        <v>1.0255682720987138</v>
      </c>
      <c r="G16" s="178">
        <f t="shared" si="0"/>
        <v>0.95492343786875455</v>
      </c>
      <c r="H16" s="178">
        <f t="shared" si="0"/>
        <v>0.98978469623495202</v>
      </c>
      <c r="I16" s="178">
        <f t="shared" si="0"/>
        <v>1.0682101017036434</v>
      </c>
    </row>
    <row r="17" spans="1:9" ht="24" customHeight="1" thickBot="1" x14ac:dyDescent="0.5">
      <c r="A17" s="21">
        <v>1386</v>
      </c>
      <c r="B17" s="31">
        <v>454324</v>
      </c>
      <c r="C17" s="20">
        <v>67480</v>
      </c>
      <c r="D17" s="19">
        <v>132488</v>
      </c>
      <c r="E17" s="20">
        <v>254356</v>
      </c>
      <c r="F17" s="178">
        <f t="shared" si="1"/>
        <v>1.0055642858723799</v>
      </c>
      <c r="G17" s="178">
        <f t="shared" si="0"/>
        <v>0.98101357834443059</v>
      </c>
      <c r="H17" s="178">
        <f t="shared" si="0"/>
        <v>0.98798648759498575</v>
      </c>
      <c r="I17" s="178">
        <f t="shared" si="0"/>
        <v>1.0218178166114291</v>
      </c>
    </row>
    <row r="18" spans="1:9" ht="24" customHeight="1" thickBot="1" x14ac:dyDescent="0.5">
      <c r="A18" s="22">
        <v>1387</v>
      </c>
      <c r="B18" s="31">
        <v>470340</v>
      </c>
      <c r="C18" s="20">
        <v>67561</v>
      </c>
      <c r="D18" s="19">
        <v>140827</v>
      </c>
      <c r="E18" s="20">
        <v>261952</v>
      </c>
      <c r="F18" s="178">
        <f t="shared" si="1"/>
        <v>1.035252374957079</v>
      </c>
      <c r="G18" s="178">
        <f t="shared" si="0"/>
        <v>1.0012003556609366</v>
      </c>
      <c r="H18" s="178">
        <f t="shared" si="0"/>
        <v>1.0629415494233441</v>
      </c>
      <c r="I18" s="178">
        <f t="shared" si="0"/>
        <v>1.0298636556637155</v>
      </c>
    </row>
    <row r="19" spans="1:9" ht="24" customHeight="1" thickBot="1" x14ac:dyDescent="0.5">
      <c r="A19" s="22">
        <v>1388</v>
      </c>
      <c r="B19" s="31">
        <v>499490</v>
      </c>
      <c r="C19" s="20">
        <v>73963</v>
      </c>
      <c r="D19" s="19">
        <v>151418</v>
      </c>
      <c r="E19" s="20">
        <v>274109</v>
      </c>
      <c r="F19" s="178">
        <f t="shared" si="1"/>
        <v>1.0619764425734575</v>
      </c>
      <c r="G19" s="178">
        <f t="shared" si="0"/>
        <v>1.0947588105563861</v>
      </c>
      <c r="H19" s="178">
        <f t="shared" si="0"/>
        <v>1.0752057488975835</v>
      </c>
      <c r="I19" s="178">
        <f t="shared" si="0"/>
        <v>1.0464092658196922</v>
      </c>
    </row>
    <row r="20" spans="1:9" ht="24" customHeight="1" thickBot="1" x14ac:dyDescent="0.5">
      <c r="A20" s="22">
        <v>1389</v>
      </c>
      <c r="B20" s="31">
        <v>516395</v>
      </c>
      <c r="C20" s="20">
        <v>76496</v>
      </c>
      <c r="D20" s="19">
        <v>160916</v>
      </c>
      <c r="E20" s="20">
        <v>278983</v>
      </c>
      <c r="F20" s="178">
        <f t="shared" si="1"/>
        <v>1.0338445214118401</v>
      </c>
      <c r="G20" s="178">
        <f t="shared" si="1"/>
        <v>1.0342468531563078</v>
      </c>
      <c r="H20" s="178">
        <f t="shared" si="1"/>
        <v>1.0627270205655865</v>
      </c>
      <c r="I20" s="178">
        <f t="shared" si="1"/>
        <v>1.0177812476058794</v>
      </c>
    </row>
    <row r="21" spans="1:9" ht="24" customHeight="1" thickBot="1" x14ac:dyDescent="0.5">
      <c r="A21" s="22">
        <v>1390</v>
      </c>
      <c r="B21" s="31">
        <v>493299</v>
      </c>
      <c r="C21" s="20">
        <v>78572</v>
      </c>
      <c r="D21" s="19">
        <v>151988</v>
      </c>
      <c r="E21" s="20">
        <v>262739</v>
      </c>
      <c r="F21" s="178">
        <f t="shared" si="1"/>
        <v>0.95527454758469776</v>
      </c>
      <c r="G21" s="178">
        <f t="shared" si="1"/>
        <v>1.0271386739175905</v>
      </c>
      <c r="H21" s="178">
        <f t="shared" si="1"/>
        <v>0.94451763653086085</v>
      </c>
      <c r="I21" s="178">
        <f t="shared" si="1"/>
        <v>0.9417742299710018</v>
      </c>
    </row>
    <row r="22" spans="1:9" ht="24" customHeight="1" thickBot="1" x14ac:dyDescent="0.5">
      <c r="A22" s="22">
        <v>1391</v>
      </c>
      <c r="B22" s="31">
        <v>498973</v>
      </c>
      <c r="C22" s="20">
        <v>80047</v>
      </c>
      <c r="D22" s="19">
        <v>152594</v>
      </c>
      <c r="E22" s="20">
        <v>266332</v>
      </c>
      <c r="F22" s="178">
        <f t="shared" si="1"/>
        <v>1.0115021518389455</v>
      </c>
      <c r="G22" s="178">
        <f t="shared" si="1"/>
        <v>1.0187725907447946</v>
      </c>
      <c r="H22" s="178">
        <f t="shared" si="1"/>
        <v>1.0039871568808063</v>
      </c>
      <c r="I22" s="178">
        <f t="shared" si="1"/>
        <v>1.0136751681326335</v>
      </c>
    </row>
    <row r="23" spans="1:9" ht="24" customHeight="1" thickBot="1" x14ac:dyDescent="0.5">
      <c r="A23" s="22">
        <v>1392</v>
      </c>
      <c r="B23" s="31">
        <v>504298</v>
      </c>
      <c r="C23" s="20">
        <v>81616</v>
      </c>
      <c r="D23" s="19">
        <v>155070</v>
      </c>
      <c r="E23" s="20">
        <v>267612</v>
      </c>
      <c r="F23" s="178">
        <f t="shared" si="1"/>
        <v>1.0106719201239345</v>
      </c>
      <c r="G23" s="178">
        <f t="shared" si="1"/>
        <v>1.0196009844216523</v>
      </c>
      <c r="H23" s="178">
        <f t="shared" si="1"/>
        <v>1.0162260639343619</v>
      </c>
      <c r="I23" s="178">
        <f t="shared" si="1"/>
        <v>1.0048060315696199</v>
      </c>
    </row>
    <row r="24" spans="1:9" ht="24" customHeight="1" thickBot="1" x14ac:dyDescent="0.5">
      <c r="A24" s="22">
        <v>1393</v>
      </c>
      <c r="B24" s="31">
        <v>518438</v>
      </c>
      <c r="C24" s="20">
        <v>84557</v>
      </c>
      <c r="D24" s="19">
        <v>169713</v>
      </c>
      <c r="E24" s="20">
        <v>264168</v>
      </c>
      <c r="F24" s="178">
        <f t="shared" si="1"/>
        <v>1.0280389769541025</v>
      </c>
      <c r="G24" s="178">
        <f t="shared" si="1"/>
        <v>1.0360346010586159</v>
      </c>
      <c r="H24" s="178">
        <f t="shared" si="1"/>
        <v>1.0944283226929774</v>
      </c>
      <c r="I24" s="178">
        <f t="shared" si="1"/>
        <v>0.98713062194520429</v>
      </c>
    </row>
    <row r="25" spans="1:9" ht="24" customHeight="1" thickBot="1" x14ac:dyDescent="0.5">
      <c r="A25" s="22">
        <v>1394</v>
      </c>
      <c r="B25" s="31">
        <v>536684</v>
      </c>
      <c r="C25" s="20">
        <v>78868</v>
      </c>
      <c r="D25" s="19">
        <v>206278</v>
      </c>
      <c r="E25" s="20">
        <v>251538</v>
      </c>
      <c r="F25" s="178">
        <f t="shared" si="1"/>
        <v>1.0351941794390072</v>
      </c>
      <c r="G25" s="178">
        <f t="shared" si="1"/>
        <v>0.93271994039523631</v>
      </c>
      <c r="H25" s="178">
        <f t="shared" si="1"/>
        <v>1.2154519689122223</v>
      </c>
      <c r="I25" s="178">
        <f t="shared" si="1"/>
        <v>0.9521895157626965</v>
      </c>
    </row>
    <row r="26" spans="1:9" ht="24" customHeight="1" thickBot="1" x14ac:dyDescent="0.5">
      <c r="A26" s="22">
        <v>1395</v>
      </c>
      <c r="B26" s="31">
        <v>509440</v>
      </c>
      <c r="C26" s="20">
        <v>80482</v>
      </c>
      <c r="D26" s="19">
        <v>199244</v>
      </c>
      <c r="E26" s="20">
        <v>229714</v>
      </c>
      <c r="F26" s="178">
        <f t="shared" si="1"/>
        <v>0.94923642217766879</v>
      </c>
      <c r="G26" s="178">
        <f t="shared" si="1"/>
        <v>1.0204645737181113</v>
      </c>
      <c r="H26" s="178">
        <f t="shared" si="1"/>
        <v>0.9659003868565722</v>
      </c>
      <c r="I26" s="178">
        <f t="shared" si="1"/>
        <v>0.91323776129252832</v>
      </c>
    </row>
    <row r="27" spans="1:9" ht="24" customHeight="1" thickBot="1" x14ac:dyDescent="0.5">
      <c r="A27" s="22">
        <v>1396</v>
      </c>
      <c r="B27" s="31">
        <v>522590</v>
      </c>
      <c r="C27" s="20">
        <v>86792</v>
      </c>
      <c r="D27" s="19">
        <v>197396</v>
      </c>
      <c r="E27" s="20">
        <v>238402</v>
      </c>
      <c r="F27" s="178">
        <f t="shared" si="1"/>
        <v>1.025812657035176</v>
      </c>
      <c r="G27" s="178">
        <f t="shared" si="1"/>
        <v>1.0784026241892597</v>
      </c>
      <c r="H27" s="178">
        <f t="shared" si="1"/>
        <v>0.99072494027423663</v>
      </c>
      <c r="I27" s="178">
        <f t="shared" si="1"/>
        <v>1.0378209425633613</v>
      </c>
    </row>
    <row r="28" spans="1:9" ht="24" customHeight="1" thickBot="1" x14ac:dyDescent="0.5">
      <c r="A28" s="22">
        <v>1397</v>
      </c>
      <c r="B28" s="31">
        <v>519823</v>
      </c>
      <c r="C28" s="20">
        <v>82866</v>
      </c>
      <c r="D28" s="19">
        <v>200319</v>
      </c>
      <c r="E28" s="20">
        <v>236638</v>
      </c>
      <c r="F28" s="178">
        <f t="shared" si="1"/>
        <v>0.99470521823992042</v>
      </c>
      <c r="G28" s="178">
        <f t="shared" si="1"/>
        <v>0.95476541616738875</v>
      </c>
      <c r="H28" s="178">
        <f t="shared" si="1"/>
        <v>1.0148077975237593</v>
      </c>
      <c r="I28" s="178">
        <f t="shared" si="1"/>
        <v>0.99260073321532538</v>
      </c>
    </row>
    <row r="29" spans="1:9" ht="24" customHeight="1" thickBot="1" x14ac:dyDescent="0.5">
      <c r="A29" s="22">
        <v>1398</v>
      </c>
      <c r="B29" s="31">
        <v>465992</v>
      </c>
      <c r="C29" s="20">
        <v>76764</v>
      </c>
      <c r="D29" s="19">
        <v>175332</v>
      </c>
      <c r="E29" s="20">
        <v>213896</v>
      </c>
      <c r="F29" s="178">
        <f t="shared" si="1"/>
        <v>0.89644359714749056</v>
      </c>
      <c r="G29" s="178">
        <f t="shared" si="1"/>
        <v>0.92636304395047431</v>
      </c>
      <c r="H29" s="178">
        <f t="shared" si="1"/>
        <v>0.87526395399338053</v>
      </c>
      <c r="I29" s="178">
        <f t="shared" si="1"/>
        <v>0.90389540141481928</v>
      </c>
    </row>
    <row r="30" spans="1:9" ht="24" customHeight="1" thickBot="1" x14ac:dyDescent="0.5">
      <c r="A30" s="22">
        <v>1399</v>
      </c>
      <c r="B30" s="31">
        <v>346424</v>
      </c>
      <c r="C30" s="20">
        <v>62636</v>
      </c>
      <c r="D30" s="19">
        <v>130003</v>
      </c>
      <c r="E30" s="20">
        <v>153785</v>
      </c>
      <c r="F30" s="178">
        <f t="shared" si="1"/>
        <v>0.74341190406702262</v>
      </c>
      <c r="G30" s="178">
        <f t="shared" si="1"/>
        <v>0.81595539575842846</v>
      </c>
      <c r="H30" s="178">
        <f t="shared" si="1"/>
        <v>0.74146761572331343</v>
      </c>
      <c r="I30" s="178">
        <f t="shared" si="1"/>
        <v>0.71897090174664324</v>
      </c>
    </row>
    <row r="31" spans="1:9" ht="24" customHeight="1" thickBot="1" x14ac:dyDescent="0.5">
      <c r="A31" s="22">
        <v>1400</v>
      </c>
      <c r="B31" s="31">
        <v>399406</v>
      </c>
      <c r="C31" s="20">
        <v>76241</v>
      </c>
      <c r="D31" s="19">
        <v>144678</v>
      </c>
      <c r="E31" s="20">
        <v>178487</v>
      </c>
      <c r="F31" s="178">
        <f t="shared" si="1"/>
        <v>1.1529397501327852</v>
      </c>
      <c r="G31" s="178">
        <f t="shared" si="1"/>
        <v>1.2172073567916215</v>
      </c>
      <c r="H31" s="178">
        <f t="shared" si="1"/>
        <v>1.1128820104151442</v>
      </c>
      <c r="I31" s="178">
        <f t="shared" si="1"/>
        <v>1.160626849172546</v>
      </c>
    </row>
    <row r="32" spans="1:9" ht="24" customHeight="1" thickBot="1" x14ac:dyDescent="0.5">
      <c r="A32" s="22">
        <v>1401</v>
      </c>
      <c r="B32" s="31">
        <v>469887</v>
      </c>
      <c r="C32" s="20">
        <v>91420</v>
      </c>
      <c r="D32" s="19">
        <v>156353</v>
      </c>
      <c r="E32" s="20">
        <v>222114</v>
      </c>
      <c r="F32" s="178">
        <f t="shared" ref="F32:F33" si="2">B32/B31</f>
        <v>1.1764645498565369</v>
      </c>
      <c r="G32" s="178">
        <f t="shared" ref="G32:G33" si="3">C32/C31</f>
        <v>1.1990923518841567</v>
      </c>
      <c r="H32" s="178">
        <f t="shared" ref="H32:H33" si="4">D32/D31</f>
        <v>1.0806964431357913</v>
      </c>
      <c r="I32" s="178">
        <f t="shared" ref="I32:I33" si="5">E32/E31</f>
        <v>1.24442676497448</v>
      </c>
    </row>
    <row r="33" spans="1:9" ht="24" customHeight="1" thickBot="1" x14ac:dyDescent="0.5">
      <c r="A33" s="22">
        <v>1402</v>
      </c>
      <c r="B33" s="31">
        <v>507010</v>
      </c>
      <c r="C33" s="20">
        <v>96943</v>
      </c>
      <c r="D33" s="19">
        <v>156526</v>
      </c>
      <c r="E33" s="20">
        <v>253541</v>
      </c>
      <c r="F33" s="178">
        <f t="shared" si="2"/>
        <v>1.0790041009859817</v>
      </c>
      <c r="G33" s="178">
        <f t="shared" si="3"/>
        <v>1.0604134762633997</v>
      </c>
      <c r="H33" s="178">
        <f t="shared" si="4"/>
        <v>1.0011064706145709</v>
      </c>
      <c r="I33" s="178">
        <f t="shared" si="5"/>
        <v>1.1414904058276381</v>
      </c>
    </row>
    <row r="34" spans="1:9" ht="24" customHeight="1" thickBot="1" x14ac:dyDescent="0.6">
      <c r="A34" s="179" t="s">
        <v>121</v>
      </c>
      <c r="B34" s="180">
        <f>GEOMEAN(F4:F33)-1</f>
        <v>3.8429899378307653E-2</v>
      </c>
      <c r="C34" s="180">
        <f>GEOMEAN(G4:G33)-1</f>
        <v>2.0144786760815325E-2</v>
      </c>
      <c r="D34" s="180">
        <f>GEOMEAN(H4:H33)-1</f>
        <v>4.2669137814455249E-2</v>
      </c>
      <c r="E34" s="180">
        <f>GEOMEAN(I4:I33)-1</f>
        <v>4.6101696275658854E-2</v>
      </c>
      <c r="F34" s="178"/>
      <c r="G34" s="178"/>
      <c r="H34" s="178"/>
      <c r="I34" s="178"/>
    </row>
  </sheetData>
  <mergeCells count="1">
    <mergeCell ref="A1:E1"/>
  </mergeCells>
  <phoneticPr fontId="0" type="noConversion"/>
  <printOptions horizontalCentered="1"/>
  <pageMargins left="0.39370078740157483" right="0.39370078740157483" top="0.39370078740157483" bottom="0" header="0" footer="0"/>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00B050"/>
  </sheetPr>
  <dimension ref="A1:I34"/>
  <sheetViews>
    <sheetView rightToLeft="1" view="pageBreakPreview" topLeftCell="A22" zoomScale="110" zoomScaleNormal="100" zoomScaleSheetLayoutView="110" workbookViewId="0">
      <selection activeCell="A35" sqref="A35:D35"/>
    </sheetView>
  </sheetViews>
  <sheetFormatPr defaultRowHeight="18" customHeight="1" x14ac:dyDescent="0.25"/>
  <cols>
    <col min="1" max="1" width="15.140625" bestFit="1" customWidth="1"/>
    <col min="2" max="5" width="20.5703125" customWidth="1"/>
    <col min="6" max="6" width="11.5703125" style="156" customWidth="1"/>
    <col min="7" max="7" width="9" customWidth="1"/>
  </cols>
  <sheetData>
    <row r="1" spans="1:9" ht="17.25" customHeight="1" thickBot="1" x14ac:dyDescent="0.25">
      <c r="A1" s="299" t="s">
        <v>133</v>
      </c>
      <c r="B1" s="300"/>
      <c r="C1" s="300"/>
      <c r="D1" s="300"/>
      <c r="E1" s="300"/>
      <c r="F1" s="200"/>
      <c r="G1" s="96"/>
      <c r="H1" s="96"/>
      <c r="I1" s="96"/>
    </row>
    <row r="2" spans="1:9" ht="18.75" customHeight="1" thickTop="1" thickBot="1" x14ac:dyDescent="0.25">
      <c r="A2" s="26" t="s">
        <v>45</v>
      </c>
      <c r="B2" s="70" t="s">
        <v>14</v>
      </c>
      <c r="C2" s="70" t="s">
        <v>15</v>
      </c>
      <c r="D2" s="73" t="s">
        <v>60</v>
      </c>
      <c r="E2" s="74" t="s">
        <v>16</v>
      </c>
      <c r="F2" s="200"/>
      <c r="G2" s="96"/>
      <c r="H2" s="96"/>
      <c r="I2" s="96"/>
    </row>
    <row r="3" spans="1:9" ht="24" customHeight="1" thickBot="1" x14ac:dyDescent="0.25">
      <c r="A3" s="18">
        <v>1372</v>
      </c>
      <c r="B3" s="31">
        <v>122130</v>
      </c>
      <c r="C3" s="20">
        <v>104858</v>
      </c>
      <c r="D3" s="135">
        <v>17272</v>
      </c>
      <c r="E3" s="20" t="s">
        <v>52</v>
      </c>
      <c r="F3" s="157"/>
      <c r="G3" s="96"/>
      <c r="H3" s="96"/>
      <c r="I3" s="96"/>
    </row>
    <row r="4" spans="1:9" ht="24" customHeight="1" thickBot="1" x14ac:dyDescent="0.25">
      <c r="A4" s="18">
        <v>1373</v>
      </c>
      <c r="B4" s="31">
        <v>133044</v>
      </c>
      <c r="C4" s="20">
        <v>112479</v>
      </c>
      <c r="D4" s="135">
        <v>20565</v>
      </c>
      <c r="E4" s="20" t="s">
        <v>52</v>
      </c>
      <c r="F4" s="201">
        <f>B4/B3</f>
        <v>1.0893637926799313</v>
      </c>
      <c r="G4" s="201">
        <f t="shared" ref="G4:I19" si="0">C4/C3</f>
        <v>1.072679242404013</v>
      </c>
      <c r="H4" s="201">
        <f t="shared" si="0"/>
        <v>1.1906553960166744</v>
      </c>
      <c r="I4" s="201" t="e">
        <f>E4/E3</f>
        <v>#VALUE!</v>
      </c>
    </row>
    <row r="5" spans="1:9" ht="24" customHeight="1" thickBot="1" x14ac:dyDescent="0.25">
      <c r="A5" s="18">
        <v>1374</v>
      </c>
      <c r="B5" s="31">
        <v>153083</v>
      </c>
      <c r="C5" s="20">
        <v>133499</v>
      </c>
      <c r="D5" s="135">
        <v>19584</v>
      </c>
      <c r="E5" s="20" t="s">
        <v>52</v>
      </c>
      <c r="F5" s="201">
        <f t="shared" ref="F5:I31" si="1">B5/B4</f>
        <v>1.150619343976429</v>
      </c>
      <c r="G5" s="201">
        <f t="shared" si="0"/>
        <v>1.1868793285857804</v>
      </c>
      <c r="H5" s="201">
        <f t="shared" si="0"/>
        <v>0.9522975929978118</v>
      </c>
      <c r="I5" s="201" t="e">
        <f t="shared" si="0"/>
        <v>#VALUE!</v>
      </c>
    </row>
    <row r="6" spans="1:9" ht="24" customHeight="1" thickBot="1" x14ac:dyDescent="0.25">
      <c r="A6" s="18">
        <v>1375</v>
      </c>
      <c r="B6" s="31">
        <v>184340</v>
      </c>
      <c r="C6" s="20">
        <v>162219</v>
      </c>
      <c r="D6" s="135">
        <v>22121</v>
      </c>
      <c r="E6" s="20" t="s">
        <v>52</v>
      </c>
      <c r="F6" s="201">
        <f t="shared" si="1"/>
        <v>1.2041833515151912</v>
      </c>
      <c r="G6" s="201">
        <f t="shared" si="0"/>
        <v>1.2151326976232031</v>
      </c>
      <c r="H6" s="201">
        <f t="shared" si="0"/>
        <v>1.1295445261437909</v>
      </c>
      <c r="I6" s="201" t="e">
        <f t="shared" si="0"/>
        <v>#VALUE!</v>
      </c>
    </row>
    <row r="7" spans="1:9" ht="24" customHeight="1" thickBot="1" x14ac:dyDescent="0.25">
      <c r="A7" s="18">
        <v>1376</v>
      </c>
      <c r="B7" s="31">
        <v>209834</v>
      </c>
      <c r="C7" s="20">
        <v>181554</v>
      </c>
      <c r="D7" s="135">
        <v>28280</v>
      </c>
      <c r="E7" s="20" t="s">
        <v>52</v>
      </c>
      <c r="F7" s="201">
        <f t="shared" si="1"/>
        <v>1.1382987957035913</v>
      </c>
      <c r="G7" s="201">
        <f t="shared" si="0"/>
        <v>1.1191907236513603</v>
      </c>
      <c r="H7" s="201">
        <f t="shared" si="0"/>
        <v>1.2784232177568826</v>
      </c>
      <c r="I7" s="201" t="e">
        <f t="shared" si="0"/>
        <v>#VALUE!</v>
      </c>
    </row>
    <row r="8" spans="1:9" ht="24" customHeight="1" thickBot="1" x14ac:dyDescent="0.25">
      <c r="A8" s="18">
        <v>1377</v>
      </c>
      <c r="B8" s="31">
        <v>232963</v>
      </c>
      <c r="C8" s="20">
        <v>198870</v>
      </c>
      <c r="D8" s="135">
        <v>34093</v>
      </c>
      <c r="E8" s="20" t="s">
        <v>52</v>
      </c>
      <c r="F8" s="201">
        <f t="shared" si="1"/>
        <v>1.1102252256545651</v>
      </c>
      <c r="G8" s="201">
        <f t="shared" si="0"/>
        <v>1.0953765821738988</v>
      </c>
      <c r="H8" s="201">
        <f t="shared" si="0"/>
        <v>1.2055516265912305</v>
      </c>
      <c r="I8" s="201" t="e">
        <f t="shared" si="0"/>
        <v>#VALUE!</v>
      </c>
    </row>
    <row r="9" spans="1:9" ht="24" customHeight="1" thickBot="1" x14ac:dyDescent="0.25">
      <c r="A9" s="18">
        <v>1378</v>
      </c>
      <c r="B9" s="31">
        <v>250434</v>
      </c>
      <c r="C9" s="20">
        <v>216702</v>
      </c>
      <c r="D9" s="135">
        <v>33732</v>
      </c>
      <c r="E9" s="20" t="s">
        <v>52</v>
      </c>
      <c r="F9" s="201">
        <f t="shared" si="1"/>
        <v>1.074994741654254</v>
      </c>
      <c r="G9" s="201">
        <f t="shared" si="0"/>
        <v>1.0896666163825615</v>
      </c>
      <c r="H9" s="201">
        <f t="shared" si="0"/>
        <v>0.98941131610594546</v>
      </c>
      <c r="I9" s="201" t="e">
        <f t="shared" si="0"/>
        <v>#VALUE!</v>
      </c>
    </row>
    <row r="10" spans="1:9" ht="24" customHeight="1" thickBot="1" x14ac:dyDescent="0.25">
      <c r="A10" s="18">
        <v>1379</v>
      </c>
      <c r="B10" s="31">
        <v>289601</v>
      </c>
      <c r="C10" s="20">
        <v>251578</v>
      </c>
      <c r="D10" s="135">
        <v>38023</v>
      </c>
      <c r="E10" s="20" t="s">
        <v>52</v>
      </c>
      <c r="F10" s="201">
        <f t="shared" si="1"/>
        <v>1.1563964956834936</v>
      </c>
      <c r="G10" s="201">
        <f t="shared" si="0"/>
        <v>1.1609399082611143</v>
      </c>
      <c r="H10" s="201">
        <f t="shared" si="0"/>
        <v>1.1272085853195779</v>
      </c>
      <c r="I10" s="201" t="e">
        <f t="shared" si="0"/>
        <v>#VALUE!</v>
      </c>
    </row>
    <row r="11" spans="1:9" ht="24" customHeight="1" thickBot="1" x14ac:dyDescent="0.25">
      <c r="A11" s="18">
        <v>1380</v>
      </c>
      <c r="B11" s="31">
        <v>328970</v>
      </c>
      <c r="C11" s="20">
        <v>280284</v>
      </c>
      <c r="D11" s="135">
        <v>48686</v>
      </c>
      <c r="E11" s="20" t="s">
        <v>52</v>
      </c>
      <c r="F11" s="201">
        <f t="shared" si="1"/>
        <v>1.135942210144302</v>
      </c>
      <c r="G11" s="201">
        <f t="shared" si="0"/>
        <v>1.1141037769598297</v>
      </c>
      <c r="H11" s="201">
        <f t="shared" si="0"/>
        <v>1.2804355258659232</v>
      </c>
      <c r="I11" s="201" t="e">
        <f t="shared" si="0"/>
        <v>#VALUE!</v>
      </c>
    </row>
    <row r="12" spans="1:9" ht="24" customHeight="1" thickBot="1" x14ac:dyDescent="0.25">
      <c r="A12" s="18">
        <v>1381</v>
      </c>
      <c r="B12" s="31">
        <v>338428</v>
      </c>
      <c r="C12" s="20">
        <v>272135</v>
      </c>
      <c r="D12" s="135">
        <v>66293</v>
      </c>
      <c r="E12" s="20" t="s">
        <v>52</v>
      </c>
      <c r="F12" s="201">
        <f t="shared" si="1"/>
        <v>1.0287503419764721</v>
      </c>
      <c r="G12" s="201">
        <f t="shared" si="0"/>
        <v>0.97092591799745975</v>
      </c>
      <c r="H12" s="201">
        <f t="shared" si="0"/>
        <v>1.3616440044365936</v>
      </c>
      <c r="I12" s="201" t="e">
        <f t="shared" si="0"/>
        <v>#VALUE!</v>
      </c>
    </row>
    <row r="13" spans="1:9" ht="24" customHeight="1" thickBot="1" x14ac:dyDescent="0.25">
      <c r="A13" s="18">
        <v>1382</v>
      </c>
      <c r="B13" s="31">
        <v>366527</v>
      </c>
      <c r="C13" s="20">
        <v>287767</v>
      </c>
      <c r="D13" s="135">
        <v>78760</v>
      </c>
      <c r="E13" s="20" t="s">
        <v>52</v>
      </c>
      <c r="F13" s="201">
        <f t="shared" si="1"/>
        <v>1.0830280000472774</v>
      </c>
      <c r="G13" s="201">
        <f t="shared" si="0"/>
        <v>1.0574420783802156</v>
      </c>
      <c r="H13" s="201">
        <f t="shared" si="0"/>
        <v>1.1880590710934789</v>
      </c>
      <c r="I13" s="201" t="e">
        <f t="shared" si="0"/>
        <v>#VALUE!</v>
      </c>
    </row>
    <row r="14" spans="1:9" ht="24" customHeight="1" thickBot="1" x14ac:dyDescent="0.25">
      <c r="A14" s="18">
        <v>1383</v>
      </c>
      <c r="B14" s="31">
        <v>397012</v>
      </c>
      <c r="C14" s="20">
        <v>303785</v>
      </c>
      <c r="D14" s="75">
        <v>70803</v>
      </c>
      <c r="E14" s="20">
        <v>22424</v>
      </c>
      <c r="F14" s="201">
        <f t="shared" si="1"/>
        <v>1.0831725902866638</v>
      </c>
      <c r="G14" s="201">
        <f t="shared" si="0"/>
        <v>1.0556630885403817</v>
      </c>
      <c r="H14" s="201">
        <f t="shared" si="0"/>
        <v>0.89897155916708993</v>
      </c>
      <c r="I14" s="201" t="e">
        <f t="shared" si="0"/>
        <v>#VALUE!</v>
      </c>
    </row>
    <row r="15" spans="1:9" ht="24" customHeight="1" thickBot="1" x14ac:dyDescent="0.25">
      <c r="A15" s="21">
        <v>1384</v>
      </c>
      <c r="B15" s="31">
        <v>377654</v>
      </c>
      <c r="C15" s="20">
        <v>281057</v>
      </c>
      <c r="D15" s="75">
        <v>82345</v>
      </c>
      <c r="E15" s="20">
        <v>14252</v>
      </c>
      <c r="F15" s="201">
        <f t="shared" si="1"/>
        <v>0.95124076854100126</v>
      </c>
      <c r="G15" s="201">
        <f t="shared" si="0"/>
        <v>0.92518392942377015</v>
      </c>
      <c r="H15" s="201">
        <f t="shared" si="0"/>
        <v>1.1630156914255045</v>
      </c>
      <c r="I15" s="201">
        <f t="shared" si="0"/>
        <v>0.63556903317873703</v>
      </c>
    </row>
    <row r="16" spans="1:9" ht="24" customHeight="1" thickBot="1" x14ac:dyDescent="0.25">
      <c r="A16" s="21">
        <v>1385</v>
      </c>
      <c r="B16" s="31">
        <v>401884</v>
      </c>
      <c r="C16" s="20">
        <v>298511</v>
      </c>
      <c r="D16" s="75">
        <v>87881</v>
      </c>
      <c r="E16" s="20">
        <v>15492</v>
      </c>
      <c r="F16" s="201">
        <f t="shared" si="1"/>
        <v>1.0641592568859326</v>
      </c>
      <c r="G16" s="201">
        <f t="shared" si="0"/>
        <v>1.0621012819463667</v>
      </c>
      <c r="H16" s="201">
        <f t="shared" si="0"/>
        <v>1.0672293399720687</v>
      </c>
      <c r="I16" s="201">
        <f t="shared" si="0"/>
        <v>1.0870053325849003</v>
      </c>
    </row>
    <row r="17" spans="1:9" ht="24" customHeight="1" thickBot="1" x14ac:dyDescent="0.25">
      <c r="A17" s="21">
        <v>1386</v>
      </c>
      <c r="B17" s="31">
        <v>399009</v>
      </c>
      <c r="C17" s="20">
        <v>282069</v>
      </c>
      <c r="D17" s="75">
        <v>93816</v>
      </c>
      <c r="E17" s="20">
        <v>23124</v>
      </c>
      <c r="F17" s="201">
        <f t="shared" si="1"/>
        <v>0.9928461944242617</v>
      </c>
      <c r="G17" s="201">
        <f t="shared" si="0"/>
        <v>0.94491995269856055</v>
      </c>
      <c r="H17" s="201">
        <f t="shared" si="0"/>
        <v>1.0675345068899991</v>
      </c>
      <c r="I17" s="201">
        <f t="shared" si="0"/>
        <v>1.4926413632842757</v>
      </c>
    </row>
    <row r="18" spans="1:9" ht="24" customHeight="1" thickBot="1" x14ac:dyDescent="0.5">
      <c r="A18" s="22">
        <v>1387</v>
      </c>
      <c r="B18" s="31">
        <v>401794</v>
      </c>
      <c r="C18" s="20">
        <v>285534</v>
      </c>
      <c r="D18" s="75">
        <v>103149</v>
      </c>
      <c r="E18" s="20">
        <v>13111</v>
      </c>
      <c r="F18" s="201">
        <f t="shared" si="1"/>
        <v>1.0069797924357595</v>
      </c>
      <c r="G18" s="201">
        <f t="shared" si="0"/>
        <v>1.0122842283271114</v>
      </c>
      <c r="H18" s="201">
        <f t="shared" si="0"/>
        <v>1.0994819646968534</v>
      </c>
      <c r="I18" s="201">
        <f t="shared" si="0"/>
        <v>0.56698668050510292</v>
      </c>
    </row>
    <row r="19" spans="1:9" ht="24" customHeight="1" thickBot="1" x14ac:dyDescent="0.5">
      <c r="A19" s="22">
        <v>1388</v>
      </c>
      <c r="B19" s="31">
        <v>432388</v>
      </c>
      <c r="C19" s="20">
        <v>301218</v>
      </c>
      <c r="D19" s="75">
        <v>116361</v>
      </c>
      <c r="E19" s="20">
        <v>14809</v>
      </c>
      <c r="F19" s="201">
        <f t="shared" si="1"/>
        <v>1.0761434964185628</v>
      </c>
      <c r="G19" s="201">
        <f t="shared" si="0"/>
        <v>1.0549286599844503</v>
      </c>
      <c r="H19" s="201">
        <f t="shared" si="0"/>
        <v>1.1280865544018845</v>
      </c>
      <c r="I19" s="201">
        <f t="shared" si="0"/>
        <v>1.1295095721150179</v>
      </c>
    </row>
    <row r="20" spans="1:9" ht="24" customHeight="1" thickBot="1" x14ac:dyDescent="0.5">
      <c r="A20" s="22">
        <v>1389</v>
      </c>
      <c r="B20" s="31">
        <v>432735</v>
      </c>
      <c r="C20" s="20">
        <v>296180</v>
      </c>
      <c r="D20" s="75">
        <v>123602</v>
      </c>
      <c r="E20" s="20">
        <v>12953</v>
      </c>
      <c r="F20" s="201">
        <f t="shared" si="1"/>
        <v>1.0008025199589259</v>
      </c>
      <c r="G20" s="201">
        <f t="shared" si="1"/>
        <v>0.98327457190473344</v>
      </c>
      <c r="H20" s="201">
        <f t="shared" si="1"/>
        <v>1.0622287536201993</v>
      </c>
      <c r="I20" s="201">
        <f t="shared" si="1"/>
        <v>0.87467080829225474</v>
      </c>
    </row>
    <row r="21" spans="1:9" ht="24" customHeight="1" thickBot="1" x14ac:dyDescent="0.5">
      <c r="A21" s="22">
        <v>1390</v>
      </c>
      <c r="B21" s="31">
        <v>418907</v>
      </c>
      <c r="C21" s="20">
        <v>285360</v>
      </c>
      <c r="D21" s="75">
        <v>121446</v>
      </c>
      <c r="E21" s="20">
        <v>12101</v>
      </c>
      <c r="F21" s="201">
        <f t="shared" si="1"/>
        <v>0.96804510843818969</v>
      </c>
      <c r="G21" s="201">
        <f t="shared" si="1"/>
        <v>0.96346816125329193</v>
      </c>
      <c r="H21" s="201">
        <f t="shared" si="1"/>
        <v>0.98255691655474831</v>
      </c>
      <c r="I21" s="201">
        <f t="shared" si="1"/>
        <v>0.93422373195398745</v>
      </c>
    </row>
    <row r="22" spans="1:9" ht="24" customHeight="1" thickBot="1" x14ac:dyDescent="0.5">
      <c r="A22" s="22">
        <v>1391</v>
      </c>
      <c r="B22" s="31">
        <v>425891</v>
      </c>
      <c r="C22" s="20">
        <v>287683</v>
      </c>
      <c r="D22" s="75">
        <v>126254</v>
      </c>
      <c r="E22" s="20">
        <v>11954</v>
      </c>
      <c r="F22" s="201">
        <f t="shared" si="1"/>
        <v>1.0166719582150692</v>
      </c>
      <c r="G22" s="201">
        <f t="shared" si="1"/>
        <v>1.0081405943369779</v>
      </c>
      <c r="H22" s="201">
        <f t="shared" si="1"/>
        <v>1.0395896118439472</v>
      </c>
      <c r="I22" s="201">
        <f t="shared" si="1"/>
        <v>0.98785224361623003</v>
      </c>
    </row>
    <row r="23" spans="1:9" ht="24" customHeight="1" thickBot="1" x14ac:dyDescent="0.5">
      <c r="A23" s="22">
        <v>1392</v>
      </c>
      <c r="B23" s="31">
        <v>425219</v>
      </c>
      <c r="C23" s="20">
        <v>284599</v>
      </c>
      <c r="D23" s="75">
        <v>127117</v>
      </c>
      <c r="E23" s="20">
        <v>13503</v>
      </c>
      <c r="F23" s="201">
        <f t="shared" si="1"/>
        <v>0.99842213148434689</v>
      </c>
      <c r="G23" s="201">
        <f t="shared" si="1"/>
        <v>0.98927986707591342</v>
      </c>
      <c r="H23" s="201">
        <f t="shared" si="1"/>
        <v>1.0068354269963724</v>
      </c>
      <c r="I23" s="201">
        <f t="shared" si="1"/>
        <v>1.1295800568847247</v>
      </c>
    </row>
    <row r="24" spans="1:9" ht="24" customHeight="1" thickBot="1" x14ac:dyDescent="0.5">
      <c r="A24" s="22">
        <v>1393</v>
      </c>
      <c r="B24" s="31">
        <v>433963</v>
      </c>
      <c r="C24" s="20">
        <v>291550</v>
      </c>
      <c r="D24" s="75">
        <v>126280</v>
      </c>
      <c r="E24" s="20">
        <v>16133</v>
      </c>
      <c r="F24" s="201">
        <f t="shared" si="1"/>
        <v>1.0205635213854507</v>
      </c>
      <c r="G24" s="201">
        <f t="shared" si="1"/>
        <v>1.0244238384534028</v>
      </c>
      <c r="H24" s="201">
        <f t="shared" si="1"/>
        <v>0.9934155148406586</v>
      </c>
      <c r="I24" s="201">
        <f t="shared" si="1"/>
        <v>1.1947715322520922</v>
      </c>
    </row>
    <row r="25" spans="1:9" ht="24" customHeight="1" thickBot="1" x14ac:dyDescent="0.5">
      <c r="A25" s="22">
        <v>1394</v>
      </c>
      <c r="B25" s="31">
        <v>469619</v>
      </c>
      <c r="C25" s="20">
        <v>305126</v>
      </c>
      <c r="D25" s="75">
        <v>132809</v>
      </c>
      <c r="E25" s="20">
        <v>31684</v>
      </c>
      <c r="F25" s="201">
        <f t="shared" si="1"/>
        <v>1.0821636867659223</v>
      </c>
      <c r="G25" s="201">
        <f t="shared" si="1"/>
        <v>1.0465649116789573</v>
      </c>
      <c r="H25" s="201">
        <f t="shared" si="1"/>
        <v>1.0517025657269559</v>
      </c>
      <c r="I25" s="201">
        <f t="shared" si="1"/>
        <v>1.9639248744808777</v>
      </c>
    </row>
    <row r="26" spans="1:9" ht="24" customHeight="1" thickBot="1" x14ac:dyDescent="0.5">
      <c r="A26" s="22">
        <v>1395</v>
      </c>
      <c r="B26" s="31">
        <v>433481</v>
      </c>
      <c r="C26" s="20">
        <v>283888</v>
      </c>
      <c r="D26" s="75">
        <v>131323</v>
      </c>
      <c r="E26" s="20">
        <v>18270</v>
      </c>
      <c r="F26" s="201">
        <f t="shared" si="1"/>
        <v>0.92304825826893711</v>
      </c>
      <c r="G26" s="201">
        <f t="shared" si="1"/>
        <v>0.93039596756749665</v>
      </c>
      <c r="H26" s="201">
        <f t="shared" si="1"/>
        <v>0.98881099925456861</v>
      </c>
      <c r="I26" s="201">
        <f t="shared" si="1"/>
        <v>0.57663173841686655</v>
      </c>
    </row>
    <row r="27" spans="1:9" ht="24" customHeight="1" thickBot="1" x14ac:dyDescent="0.5">
      <c r="A27" s="22">
        <v>1396</v>
      </c>
      <c r="B27" s="31">
        <v>449311</v>
      </c>
      <c r="C27" s="20">
        <v>291893</v>
      </c>
      <c r="D27" s="75">
        <v>134618</v>
      </c>
      <c r="E27" s="20">
        <v>22800</v>
      </c>
      <c r="F27" s="201">
        <f t="shared" si="1"/>
        <v>1.0365183249092809</v>
      </c>
      <c r="G27" s="201">
        <f t="shared" si="1"/>
        <v>1.0281977399537845</v>
      </c>
      <c r="H27" s="201">
        <f t="shared" si="1"/>
        <v>1.0250908066370705</v>
      </c>
      <c r="I27" s="201">
        <f t="shared" si="1"/>
        <v>1.2479474548440066</v>
      </c>
    </row>
    <row r="28" spans="1:9" ht="24" customHeight="1" thickBot="1" x14ac:dyDescent="0.5">
      <c r="A28" s="22">
        <v>1397</v>
      </c>
      <c r="B28" s="31">
        <v>472107</v>
      </c>
      <c r="C28" s="20">
        <v>314690</v>
      </c>
      <c r="D28" s="75">
        <v>131578</v>
      </c>
      <c r="E28" s="20">
        <v>25839</v>
      </c>
      <c r="F28" s="201">
        <f t="shared" si="1"/>
        <v>1.0507354594033977</v>
      </c>
      <c r="G28" s="201">
        <f t="shared" si="1"/>
        <v>1.0781005368405545</v>
      </c>
      <c r="H28" s="201">
        <f t="shared" si="1"/>
        <v>0.97741758160127179</v>
      </c>
      <c r="I28" s="201">
        <f t="shared" si="1"/>
        <v>1.1332894736842105</v>
      </c>
    </row>
    <row r="29" spans="1:9" ht="24" customHeight="1" thickBot="1" x14ac:dyDescent="0.5">
      <c r="A29" s="22">
        <v>1398</v>
      </c>
      <c r="B29" s="31">
        <v>414349</v>
      </c>
      <c r="C29" s="20">
        <v>283221</v>
      </c>
      <c r="D29" s="75">
        <v>110416</v>
      </c>
      <c r="E29" s="20">
        <v>20712</v>
      </c>
      <c r="F29" s="201">
        <f t="shared" si="1"/>
        <v>0.87765908999442921</v>
      </c>
      <c r="G29" s="201">
        <f t="shared" si="1"/>
        <v>0.9</v>
      </c>
      <c r="H29" s="201">
        <f t="shared" si="1"/>
        <v>0.83916764200702243</v>
      </c>
      <c r="I29" s="201">
        <f t="shared" si="1"/>
        <v>0.80157900847556018</v>
      </c>
    </row>
    <row r="30" spans="1:9" ht="24" customHeight="1" thickBot="1" x14ac:dyDescent="0.5">
      <c r="A30" s="22">
        <v>1399</v>
      </c>
      <c r="B30" s="31">
        <v>301898</v>
      </c>
      <c r="C30" s="20">
        <v>188978</v>
      </c>
      <c r="D30" s="75">
        <v>98689</v>
      </c>
      <c r="E30" s="20">
        <v>14231</v>
      </c>
      <c r="F30" s="201">
        <f t="shared" si="1"/>
        <v>0.7286080091903202</v>
      </c>
      <c r="G30" s="201">
        <f t="shared" si="1"/>
        <v>0.66724571977360436</v>
      </c>
      <c r="H30" s="201">
        <f t="shared" si="1"/>
        <v>0.89379256629473991</v>
      </c>
      <c r="I30" s="201">
        <f t="shared" si="1"/>
        <v>0.68708960988798762</v>
      </c>
    </row>
    <row r="31" spans="1:9" ht="24" customHeight="1" thickBot="1" x14ac:dyDescent="0.5">
      <c r="A31" s="22">
        <v>1400</v>
      </c>
      <c r="B31" s="31">
        <v>342183</v>
      </c>
      <c r="C31" s="20">
        <v>221313</v>
      </c>
      <c r="D31" s="75">
        <v>105067</v>
      </c>
      <c r="E31" s="20">
        <v>15803</v>
      </c>
      <c r="F31" s="201">
        <f t="shared" si="1"/>
        <v>1.1334391085730942</v>
      </c>
      <c r="G31" s="201">
        <f t="shared" si="1"/>
        <v>1.1711045730190817</v>
      </c>
      <c r="H31" s="201">
        <f t="shared" si="1"/>
        <v>1.0646272634234819</v>
      </c>
      <c r="I31" s="201">
        <f t="shared" si="1"/>
        <v>1.11046307357178</v>
      </c>
    </row>
    <row r="32" spans="1:9" ht="24" customHeight="1" thickBot="1" x14ac:dyDescent="0.5">
      <c r="A32" s="22">
        <v>1401</v>
      </c>
      <c r="B32" s="31">
        <v>401472</v>
      </c>
      <c r="C32" s="20">
        <v>265860</v>
      </c>
      <c r="D32" s="75">
        <v>115285</v>
      </c>
      <c r="E32" s="20">
        <v>20327</v>
      </c>
      <c r="F32" s="201">
        <f t="shared" ref="F32:F33" si="2">B32/B31</f>
        <v>1.1732669361131325</v>
      </c>
      <c r="G32" s="201">
        <f t="shared" ref="G32:G33" si="3">C32/C31</f>
        <v>1.2012850578140462</v>
      </c>
      <c r="H32" s="201">
        <f t="shared" ref="H32:H33" si="4">D32/D31</f>
        <v>1.0972522295297287</v>
      </c>
      <c r="I32" s="201">
        <f t="shared" ref="I32:I33" si="5">E32/E31</f>
        <v>1.2862747579573499</v>
      </c>
    </row>
    <row r="33" spans="1:9" ht="24" customHeight="1" thickBot="1" x14ac:dyDescent="0.5">
      <c r="A33" s="22">
        <v>1402</v>
      </c>
      <c r="B33" s="31">
        <v>415235</v>
      </c>
      <c r="C33" s="20">
        <v>279682</v>
      </c>
      <c r="D33" s="75">
        <v>117773</v>
      </c>
      <c r="E33" s="20">
        <v>17780</v>
      </c>
      <c r="F33" s="201">
        <f t="shared" si="2"/>
        <v>1.0342813446516819</v>
      </c>
      <c r="G33" s="201">
        <f t="shared" si="3"/>
        <v>1.0519897690513804</v>
      </c>
      <c r="H33" s="201">
        <f t="shared" si="4"/>
        <v>1.0215812985210566</v>
      </c>
      <c r="I33" s="201">
        <f t="shared" si="5"/>
        <v>0.87469867663698531</v>
      </c>
    </row>
    <row r="34" spans="1:9" ht="24" customHeight="1" thickBot="1" x14ac:dyDescent="0.6">
      <c r="A34" s="179" t="s">
        <v>121</v>
      </c>
      <c r="B34" s="180">
        <f>GEOMEAN(F4:F33)-1</f>
        <v>4.16353733253636E-2</v>
      </c>
      <c r="C34" s="180">
        <f>GEOMEAN(G4:G33)-1</f>
        <v>3.3242111416668552E-2</v>
      </c>
      <c r="D34" s="180">
        <f>GEOMEAN(H4:H33)-1</f>
        <v>6.6080755308499661E-2</v>
      </c>
      <c r="E34" s="180">
        <f>GEOMEAN(I15:I33)-1</f>
        <v>-1.2139274279549306E-2</v>
      </c>
      <c r="F34" s="178"/>
      <c r="G34" s="178"/>
      <c r="H34" s="178"/>
      <c r="I34" s="178"/>
    </row>
  </sheetData>
  <mergeCells count="1">
    <mergeCell ref="A1:E1"/>
  </mergeCells>
  <phoneticPr fontId="0" type="noConversion"/>
  <printOptions horizontalCentered="1"/>
  <pageMargins left="0.39370078740157483" right="0.39370078740157483" top="0.59055118110236227"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18</vt:i4>
      </vt:variant>
      <vt:variant>
        <vt:lpstr>Charts</vt:lpstr>
      </vt:variant>
      <vt:variant>
        <vt:i4>19</vt:i4>
      </vt:variant>
      <vt:variant>
        <vt:lpstr>Named Ranges</vt:lpstr>
      </vt:variant>
      <vt:variant>
        <vt:i4>17</vt:i4>
      </vt:variant>
    </vt:vector>
  </HeadingPairs>
  <TitlesOfParts>
    <vt:vector size="54" baseType="lpstr">
      <vt:lpstr>کل جداول</vt:lpstr>
      <vt:lpstr>جدول1</vt:lpstr>
      <vt:lpstr>جدول 2</vt:lpstr>
      <vt:lpstr>جدول 3</vt:lpstr>
      <vt:lpstr>جدول4</vt:lpstr>
      <vt:lpstr>جدول 5</vt:lpstr>
      <vt:lpstr>جدول 6</vt:lpstr>
      <vt:lpstr>جدول7</vt:lpstr>
      <vt:lpstr>جدول8</vt:lpstr>
      <vt:lpstr>جدول9</vt:lpstr>
      <vt:lpstr>جدول10</vt:lpstr>
      <vt:lpstr>جدول 11</vt:lpstr>
      <vt:lpstr>جدول12</vt:lpstr>
      <vt:lpstr>جدول13</vt:lpstr>
      <vt:lpstr>جدول14</vt:lpstr>
      <vt:lpstr>جدول15</vt:lpstr>
      <vt:lpstr>جدول16</vt:lpstr>
      <vt:lpstr>جدول 17</vt:lpstr>
      <vt:lpstr>Chart1</vt:lpstr>
      <vt:lpstr>Chart2</vt:lpstr>
      <vt:lpstr>Chart3</vt:lpstr>
      <vt:lpstr>Chart1-3</vt:lpstr>
      <vt:lpstr>Chart4</vt:lpstr>
      <vt:lpstr>Chart5</vt:lpstr>
      <vt:lpstr>Chart6</vt:lpstr>
      <vt:lpstr>Chart7</vt:lpstr>
      <vt:lpstr>Chart8</vt:lpstr>
      <vt:lpstr>Chart9</vt:lpstr>
      <vt:lpstr>Chart10</vt:lpstr>
      <vt:lpstr>Chart11</vt:lpstr>
      <vt:lpstr>Chart12</vt:lpstr>
      <vt:lpstr>Chart13</vt:lpstr>
      <vt:lpstr>Chart14</vt:lpstr>
      <vt:lpstr>Chart  15</vt:lpstr>
      <vt:lpstr>Chart 16</vt:lpstr>
      <vt:lpstr>Chart17</vt:lpstr>
      <vt:lpstr>Chart18</vt:lpstr>
      <vt:lpstr>'جدول 11'!Print_Area</vt:lpstr>
      <vt:lpstr>'جدول 17'!Print_Area</vt:lpstr>
      <vt:lpstr>'جدول 2'!Print_Area</vt:lpstr>
      <vt:lpstr>'جدول 3'!Print_Area</vt:lpstr>
      <vt:lpstr>'جدول 5'!Print_Area</vt:lpstr>
      <vt:lpstr>'جدول 6'!Print_Area</vt:lpstr>
      <vt:lpstr>جدول1!Print_Area</vt:lpstr>
      <vt:lpstr>جدول10!Print_Area</vt:lpstr>
      <vt:lpstr>جدول12!Print_Area</vt:lpstr>
      <vt:lpstr>جدول13!Print_Area</vt:lpstr>
      <vt:lpstr>جدول14!Print_Area</vt:lpstr>
      <vt:lpstr>جدول15!Print_Area</vt:lpstr>
      <vt:lpstr>جدول16!Print_Area</vt:lpstr>
      <vt:lpstr>جدول4!Print_Area</vt:lpstr>
      <vt:lpstr>جدول7!Print_Area</vt:lpstr>
      <vt:lpstr>جدول8!Print_Area</vt:lpstr>
      <vt:lpstr>جدول9!Print_Area</vt:lpstr>
    </vt:vector>
  </TitlesOfParts>
  <Company>S. S. 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utiliti</dc:creator>
  <cp:lastModifiedBy>A1</cp:lastModifiedBy>
  <cp:lastPrinted>2024-11-26T12:07:28Z</cp:lastPrinted>
  <dcterms:created xsi:type="dcterms:W3CDTF">2002-11-23T05:33:47Z</dcterms:created>
  <dcterms:modified xsi:type="dcterms:W3CDTF">2024-12-01T13:04:47Z</dcterms:modified>
</cp:coreProperties>
</file>